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tevenglasser/Desktop/Timberland Counseling LLC/"/>
    </mc:Choice>
  </mc:AlternateContent>
  <xr:revisionPtr revIDLastSave="0" documentId="8_{E16B877B-3C6B-7946-8CD3-B25765A7412E}" xr6:coauthVersionLast="47" xr6:coauthVersionMax="47" xr10:uidLastSave="{00000000-0000-0000-0000-000000000000}"/>
  <bookViews>
    <workbookView xWindow="33540" yWindow="0" windowWidth="28800" windowHeight="16220" xr2:uid="{00000000-000D-0000-FFFF-FFFF00000000}"/>
  </bookViews>
  <sheets>
    <sheet name="Calculator" sheetId="1" r:id="rId1"/>
    <sheet name="FPL Guidelines" sheetId="2" r:id="rId2"/>
    <sheet name="Fee Schedule" sheetId="3" r:id="rId3"/>
    <sheet name="Notes" sheetId="4" r:id="rId4"/>
  </sheets>
  <calcPr calcId="191029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1" l="1"/>
  <c r="F64" i="1"/>
  <c r="H64" i="1"/>
  <c r="G64" i="1"/>
  <c r="E63" i="1"/>
  <c r="F63" i="1"/>
  <c r="H63" i="1"/>
  <c r="G63" i="1"/>
  <c r="E62" i="1"/>
  <c r="F62" i="1"/>
  <c r="H62" i="1"/>
  <c r="G62" i="1"/>
  <c r="E61" i="1"/>
  <c r="F61" i="1"/>
  <c r="H61" i="1"/>
  <c r="G61" i="1"/>
  <c r="E60" i="1"/>
  <c r="F60" i="1"/>
  <c r="H60" i="1"/>
  <c r="G60" i="1"/>
  <c r="E59" i="1"/>
  <c r="F59" i="1"/>
  <c r="H59" i="1"/>
  <c r="G59" i="1"/>
  <c r="E58" i="1"/>
  <c r="F58" i="1"/>
  <c r="H58" i="1"/>
  <c r="G58" i="1"/>
  <c r="E57" i="1"/>
  <c r="F57" i="1"/>
  <c r="H57" i="1"/>
  <c r="G57" i="1"/>
  <c r="E56" i="1"/>
  <c r="F56" i="1"/>
  <c r="H56" i="1"/>
  <c r="G56" i="1"/>
  <c r="E55" i="1"/>
  <c r="F55" i="1"/>
  <c r="H55" i="1"/>
  <c r="G55" i="1"/>
  <c r="E54" i="1"/>
  <c r="F54" i="1"/>
  <c r="H54" i="1"/>
  <c r="G54" i="1"/>
  <c r="E53" i="1"/>
  <c r="F53" i="1"/>
  <c r="H53" i="1"/>
  <c r="G53" i="1"/>
  <c r="E52" i="1"/>
  <c r="F52" i="1"/>
  <c r="H52" i="1"/>
  <c r="G52" i="1"/>
  <c r="E51" i="1"/>
  <c r="F51" i="1"/>
  <c r="H51" i="1"/>
  <c r="G51" i="1"/>
  <c r="E50" i="1"/>
  <c r="F50" i="1"/>
  <c r="H50" i="1"/>
  <c r="G50" i="1"/>
  <c r="E49" i="1"/>
  <c r="F49" i="1"/>
  <c r="H49" i="1"/>
  <c r="G49" i="1"/>
  <c r="E48" i="1"/>
  <c r="F48" i="1"/>
  <c r="H48" i="1"/>
  <c r="G48" i="1"/>
  <c r="E47" i="1"/>
  <c r="F47" i="1"/>
  <c r="H47" i="1"/>
  <c r="G47" i="1"/>
  <c r="E46" i="1"/>
  <c r="F46" i="1"/>
  <c r="H46" i="1"/>
  <c r="G46" i="1"/>
  <c r="E45" i="1"/>
  <c r="F45" i="1"/>
  <c r="H45" i="1"/>
  <c r="G45" i="1"/>
  <c r="E44" i="1"/>
  <c r="F44" i="1"/>
  <c r="H44" i="1"/>
  <c r="G44" i="1"/>
  <c r="E43" i="1"/>
  <c r="F43" i="1"/>
  <c r="H43" i="1"/>
  <c r="G43" i="1"/>
  <c r="E42" i="1"/>
  <c r="F42" i="1"/>
  <c r="H42" i="1"/>
  <c r="G42" i="1"/>
  <c r="E41" i="1"/>
  <c r="F41" i="1"/>
  <c r="H41" i="1"/>
  <c r="G41" i="1"/>
  <c r="E40" i="1"/>
  <c r="F40" i="1"/>
  <c r="H40" i="1"/>
  <c r="G40" i="1"/>
  <c r="E39" i="1"/>
  <c r="F39" i="1"/>
  <c r="H39" i="1"/>
  <c r="G39" i="1"/>
  <c r="E38" i="1"/>
  <c r="F38" i="1"/>
  <c r="H38" i="1"/>
  <c r="G38" i="1"/>
  <c r="E37" i="1"/>
  <c r="F37" i="1"/>
  <c r="H37" i="1"/>
  <c r="G37" i="1"/>
  <c r="E36" i="1"/>
  <c r="F36" i="1"/>
  <c r="H36" i="1"/>
  <c r="G36" i="1"/>
  <c r="E35" i="1"/>
  <c r="F35" i="1"/>
  <c r="H35" i="1"/>
  <c r="G35" i="1"/>
  <c r="E34" i="1"/>
  <c r="F34" i="1"/>
  <c r="H34" i="1"/>
  <c r="G34" i="1"/>
  <c r="E33" i="1"/>
  <c r="F33" i="1"/>
  <c r="H33" i="1"/>
  <c r="G33" i="1"/>
  <c r="E32" i="1"/>
  <c r="F32" i="1"/>
  <c r="H32" i="1"/>
  <c r="G32" i="1"/>
  <c r="E31" i="1"/>
  <c r="F31" i="1"/>
  <c r="H31" i="1"/>
  <c r="G31" i="1"/>
  <c r="E30" i="1"/>
  <c r="F30" i="1"/>
  <c r="H30" i="1"/>
  <c r="G30" i="1"/>
  <c r="E29" i="1"/>
  <c r="F29" i="1"/>
  <c r="H29" i="1"/>
  <c r="G29" i="1"/>
  <c r="E28" i="1"/>
  <c r="F28" i="1"/>
  <c r="H28" i="1"/>
  <c r="G28" i="1"/>
  <c r="E27" i="1"/>
  <c r="F27" i="1"/>
  <c r="H27" i="1"/>
  <c r="G27" i="1"/>
  <c r="E26" i="1"/>
  <c r="F26" i="1"/>
  <c r="H26" i="1"/>
  <c r="G26" i="1"/>
  <c r="E25" i="1"/>
  <c r="F25" i="1"/>
  <c r="H25" i="1"/>
  <c r="G25" i="1"/>
  <c r="E24" i="1"/>
  <c r="F24" i="1"/>
  <c r="H24" i="1"/>
  <c r="G24" i="1"/>
  <c r="E23" i="1"/>
  <c r="F23" i="1"/>
  <c r="H23" i="1"/>
  <c r="G23" i="1"/>
  <c r="E22" i="1"/>
  <c r="F22" i="1"/>
  <c r="H22" i="1"/>
  <c r="G22" i="1"/>
  <c r="E21" i="1"/>
  <c r="F21" i="1"/>
  <c r="H21" i="1"/>
  <c r="G21" i="1"/>
  <c r="E20" i="1"/>
  <c r="F20" i="1"/>
  <c r="H20" i="1"/>
  <c r="G20" i="1"/>
  <c r="E19" i="1"/>
  <c r="F19" i="1"/>
  <c r="H19" i="1"/>
  <c r="G19" i="1"/>
  <c r="E18" i="1"/>
  <c r="F18" i="1"/>
  <c r="H18" i="1"/>
  <c r="G18" i="1"/>
  <c r="E17" i="1"/>
  <c r="F17" i="1"/>
  <c r="H17" i="1"/>
  <c r="G17" i="1"/>
  <c r="E16" i="1"/>
  <c r="F16" i="1"/>
  <c r="H16" i="1"/>
  <c r="G16" i="1"/>
  <c r="E15" i="1"/>
  <c r="F15" i="1"/>
  <c r="H15" i="1"/>
  <c r="G15" i="1"/>
  <c r="D3" i="1"/>
  <c r="D4" i="1"/>
  <c r="D6" i="1"/>
  <c r="D5" i="1"/>
</calcChain>
</file>

<file path=xl/sharedStrings.xml><?xml version="1.0" encoding="utf-8"?>
<sst xmlns="http://schemas.openxmlformats.org/spreadsheetml/2006/main" count="64" uniqueCount="60">
  <si>
    <t>Sliding Fee Scale Calculator</t>
  </si>
  <si>
    <t>Enter client information</t>
  </si>
  <si>
    <t>Results</t>
  </si>
  <si>
    <t>Household size</t>
  </si>
  <si>
    <t>100% FPL baseline</t>
  </si>
  <si>
    <t>Gross annual income</t>
  </si>
  <si>
    <t>FPL percentage</t>
  </si>
  <si>
    <t>State/region</t>
  </si>
  <si>
    <t>48 Contiguous States &amp; DC</t>
  </si>
  <si>
    <t>FPL bracket</t>
  </si>
  <si>
    <t>Income documentation on file?</t>
  </si>
  <si>
    <t>No</t>
  </si>
  <si>
    <t>Session fee</t>
  </si>
  <si>
    <t>Instructions</t>
  </si>
  <si>
    <t>1. Enter household size, gross annual income, and state/region.</t>
  </si>
  <si>
    <t>2. The sheet calculates the client’s FPL percentage and recommended fee using the chart’s fee brackets.</t>
  </si>
  <si>
    <t>3. Update the FPL Guidelines sheet each year when federal poverty guidelines change.</t>
  </si>
  <si>
    <t>Client/ID</t>
  </si>
  <si>
    <t>Household Size</t>
  </si>
  <si>
    <t>Gross Annual Income</t>
  </si>
  <si>
    <t>State/Region</t>
  </si>
  <si>
    <t>100% FPL Baseline</t>
  </si>
  <si>
    <t>FPL %</t>
  </si>
  <si>
    <t>Bracket</t>
  </si>
  <si>
    <t>Fee</t>
  </si>
  <si>
    <t>Income Documentation</t>
  </si>
  <si>
    <t>Alaska</t>
  </si>
  <si>
    <t>Hawaii</t>
  </si>
  <si>
    <t>Additional person over 8</t>
  </si>
  <si>
    <t>Notes</t>
  </si>
  <si>
    <t>Default year</t>
  </si>
  <si>
    <t>Source</t>
  </si>
  <si>
    <t>https://aspe.hhs.gov/topics/poverty-economic-mobility/poverty-guidelines</t>
  </si>
  <si>
    <t>Reminder</t>
  </si>
  <si>
    <t>Update these values annually before calculating client fees.</t>
  </si>
  <si>
    <t>Minimum FPL %</t>
  </si>
  <si>
    <t>Maximum FPL %</t>
  </si>
  <si>
    <t>FPL Bracket</t>
  </si>
  <si>
    <t>100% FPL or below</t>
  </si>
  <si>
    <t>101-125% FPL</t>
  </si>
  <si>
    <t>126-150% FPL</t>
  </si>
  <si>
    <t>151-175% FPL</t>
  </si>
  <si>
    <t>176-200% FPL</t>
  </si>
  <si>
    <t>201-225% FPL</t>
  </si>
  <si>
    <t>226-250% FPL</t>
  </si>
  <si>
    <t>251-275% FPL</t>
  </si>
  <si>
    <t>276-300% FPL</t>
  </si>
  <si>
    <t>301%+ FPL</t>
  </si>
  <si>
    <t>Workbook Notes</t>
  </si>
  <si>
    <t>Purpose</t>
  </si>
  <si>
    <t>Use the Calculator sheet to estimate a client’s FPL percentage and sliding scale session fee.</t>
  </si>
  <si>
    <t>Fee source</t>
  </si>
  <si>
    <t>The uploaded Counseling Sliding Scale Fees Chart uses fee brackets from 100% FPL through 301%+ FPL, with fees ranging from $10 to $100.</t>
  </si>
  <si>
    <t>FPL source</t>
  </si>
  <si>
    <t>Default FPL guideline amounts are 2026 HHS poverty guidelines. Update the FPL Guidelines sheet annually.</t>
  </si>
  <si>
    <t>Official FPL URL</t>
  </si>
  <si>
    <t>Healthcare.gov FPL URL</t>
  </si>
  <si>
    <t>https://www.healthcare.gov/glossary/federal-poverty-level-fpl/</t>
  </si>
  <si>
    <t>Uploaded chart note</t>
  </si>
  <si>
    <t>The uploaded chart states that FPL guidelines are subject to annual change and documentation of income is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</si>
</sst>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0.0%"/>
  </numFmts>
  <fonts count="6">
    <font>
      <sz val="11"/>
      <name val="Carlito"/>
    </font>
    <font>
      <sz val="11"/>
      <name val="Aptos"/>
    </font>
    <font>
      <b/>
      <sz val="16"/>
      <color rgb="FFFFFFFF"/>
      <name val="Aptos"/>
    </font>
    <font>
      <b/>
      <sz val="11"/>
      <name val="Aptos"/>
    </font>
    <font>
      <b/>
      <sz val="12"/>
      <name val="Aptos"/>
    </font>
    <font>
      <b/>
      <sz val="11"/>
      <color rgb="FFFFFFFF"/>
      <name val="Aptos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165" fontId="1" fillId="5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5" fillId="2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lientFeeTable" displayName="ClientFeeTable" ref="A14:I64">
  <tableColumns count="9">
    <tableColumn id="1" xr3:uid="{00000000-0010-0000-0000-000001000000}" name="Client/ID"/>
    <tableColumn id="2" xr3:uid="{00000000-0010-0000-0000-000002000000}" name="Household Size"/>
    <tableColumn id="3" xr3:uid="{00000000-0010-0000-0000-000003000000}" name="Gross Annual Income"/>
    <tableColumn id="4" xr3:uid="{00000000-0010-0000-0000-000004000000}" name="State/Region"/>
    <tableColumn id="5" xr3:uid="{00000000-0010-0000-0000-000005000000}" name="100% FPL Baseline"/>
    <tableColumn id="6" xr3:uid="{00000000-0010-0000-0000-000006000000}" name="FPL %"/>
    <tableColumn id="7" xr3:uid="{00000000-0010-0000-0000-000007000000}" name="Bracket"/>
    <tableColumn id="8" xr3:uid="{00000000-0010-0000-0000-000008000000}" name="Fee"/>
    <tableColumn id="9" xr3:uid="{00000000-0010-0000-0000-000009000000}" name="Income Document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PLGuidelinesTable" displayName="FPLGuidelinesTable" ref="A1:D10">
  <tableColumns count="4">
    <tableColumn id="1" xr3:uid="{00000000-0010-0000-0100-000001000000}" name="Household Size"/>
    <tableColumn id="2" xr3:uid="{00000000-0010-0000-0100-000002000000}" name="2026 100% FPL - 48 Contiguous States &amp; DC"/>
    <tableColumn id="3" xr3:uid="{00000000-0010-0000-0100-000003000000}" name="2026 100% FPL - Alaska"/>
    <tableColumn id="4" xr3:uid="{00000000-0010-0000-0100-000004000000}" name="2026 100% FPL - Hawai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eeScheduleTable" displayName="FeeScheduleTable" ref="A1:D11">
  <tableColumns count="4">
    <tableColumn id="1" xr3:uid="{00000000-0010-0000-0200-000001000000}" name="Minimum FPL %"/>
    <tableColumn id="2" xr3:uid="{00000000-0010-0000-0200-000002000000}" name="Maximum FPL %"/>
    <tableColumn id="3" xr3:uid="{00000000-0010-0000-0200-000003000000}" name="FPL Bracket"/>
    <tableColumn id="4" xr3:uid="{00000000-0010-0000-0200-000004000000}" name="Fe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G9" sqref="G9"/>
    </sheetView>
  </sheetViews>
  <sheetFormatPr baseColWidth="10" defaultColWidth="8.83203125" defaultRowHeight="14"/>
  <cols>
    <col min="1" max="1" width="18" customWidth="1"/>
    <col min="2" max="2" width="16" customWidth="1"/>
    <col min="3" max="3" width="18" customWidth="1"/>
    <col min="4" max="4" width="28" customWidth="1"/>
    <col min="5" max="5" width="18" customWidth="1"/>
    <col min="6" max="6" width="12" customWidth="1"/>
    <col min="7" max="7" width="18" customWidth="1"/>
    <col min="8" max="8" width="12" customWidth="1"/>
    <col min="9" max="9" width="22" customWidth="1"/>
  </cols>
  <sheetData>
    <row r="1" spans="1:11" ht="22">
      <c r="A1" s="19" t="s">
        <v>0</v>
      </c>
      <c r="B1" s="20"/>
      <c r="C1" s="20"/>
      <c r="D1" s="20"/>
      <c r="E1" s="1"/>
      <c r="F1" s="1"/>
      <c r="G1" s="1"/>
      <c r="H1" s="1"/>
      <c r="I1" s="1"/>
      <c r="J1" s="1"/>
      <c r="K1" s="1"/>
    </row>
    <row r="2" spans="1:11" ht="15">
      <c r="A2" s="3" t="s">
        <v>1</v>
      </c>
      <c r="B2" s="3"/>
      <c r="C2" s="3" t="s">
        <v>2</v>
      </c>
      <c r="D2" s="3"/>
      <c r="E2" s="1"/>
      <c r="F2" s="1"/>
      <c r="G2" s="1"/>
      <c r="H2" s="1"/>
      <c r="I2" s="1"/>
      <c r="J2" s="1"/>
      <c r="K2" s="1"/>
    </row>
    <row r="3" spans="1:11" ht="15">
      <c r="A3" s="4" t="s">
        <v>3</v>
      </c>
      <c r="B3" s="5">
        <v>1</v>
      </c>
      <c r="C3" s="4" t="s">
        <v>4</v>
      </c>
      <c r="D3" s="7">
        <f>IF(B3&lt;=8,INDEX('FPL Guidelines'!$B$2:$D$9,MATCH(B3,'FPL Guidelines'!$A$2:$A$9,0),MATCH(B5,'FPL Guidelines'!$B$1:$D$1,0)),INDEX('FPL Guidelines'!$B$2:$D$9,7+1,MATCH(B5,'FPL Guidelines'!$B$1:$D$1,0))+(B3-8)*INDEX('FPL Guidelines'!$B$10:$D$10,1,MATCH(B5,'FPL Guidelines'!$B$1:$D$1,0)))</f>
        <v>15960</v>
      </c>
      <c r="E3" s="1"/>
      <c r="F3" s="1"/>
      <c r="G3" s="1"/>
      <c r="H3" s="1"/>
      <c r="I3" s="1"/>
      <c r="J3" s="1"/>
      <c r="K3" s="1"/>
    </row>
    <row r="4" spans="1:11" ht="15">
      <c r="A4" s="4" t="s">
        <v>5</v>
      </c>
      <c r="B4" s="9">
        <v>41600</v>
      </c>
      <c r="C4" s="4" t="s">
        <v>6</v>
      </c>
      <c r="D4" s="8">
        <f>IFERROR(B4/D3*100,0)</f>
        <v>260.65162907268171</v>
      </c>
      <c r="E4" s="1"/>
      <c r="F4" s="1"/>
      <c r="G4" s="1"/>
      <c r="H4" s="1"/>
      <c r="I4" s="1"/>
      <c r="J4" s="1"/>
      <c r="K4" s="1"/>
    </row>
    <row r="5" spans="1:11" ht="15">
      <c r="A5" s="4" t="s">
        <v>7</v>
      </c>
      <c r="B5" s="5" t="s">
        <v>8</v>
      </c>
      <c r="C5" s="4" t="s">
        <v>9</v>
      </c>
      <c r="D5" s="6" t="str">
        <f>LOOKUP(D4,'Fee Schedule'!$A$2:$A$11,'Fee Schedule'!$C$2:$C$11)</f>
        <v>251-275% FPL</v>
      </c>
      <c r="E5" s="1"/>
      <c r="F5" s="1"/>
      <c r="G5" s="1"/>
      <c r="H5" s="1"/>
      <c r="I5" s="1"/>
      <c r="J5" s="1"/>
      <c r="K5" s="1"/>
    </row>
    <row r="6" spans="1:11" ht="15">
      <c r="A6" s="4" t="s">
        <v>10</v>
      </c>
      <c r="B6" s="5" t="s">
        <v>11</v>
      </c>
      <c r="C6" s="4" t="s">
        <v>12</v>
      </c>
      <c r="D6" s="18">
        <f>LOOKUP(D4,'Fee Schedule'!$A$2:$A$11,'Fee Schedule'!$D$2:$D$11)</f>
        <v>95</v>
      </c>
      <c r="E6" s="1"/>
      <c r="F6" s="1"/>
      <c r="G6" s="1"/>
      <c r="H6" s="1"/>
      <c r="I6" s="1"/>
      <c r="J6" s="1"/>
      <c r="K6" s="1"/>
    </row>
    <row r="7" spans="1:1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6">
      <c r="A8" s="10" t="s">
        <v>13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">
      <c r="A9" s="1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">
      <c r="A10" s="1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">
      <c r="A14" s="12" t="s">
        <v>17</v>
      </c>
      <c r="B14" s="12" t="s">
        <v>18</v>
      </c>
      <c r="C14" s="12" t="s">
        <v>19</v>
      </c>
      <c r="D14" s="12" t="s">
        <v>20</v>
      </c>
      <c r="E14" s="12" t="s">
        <v>21</v>
      </c>
      <c r="F14" s="12" t="s">
        <v>22</v>
      </c>
      <c r="G14" s="12" t="s">
        <v>23</v>
      </c>
      <c r="H14" s="12" t="s">
        <v>24</v>
      </c>
      <c r="I14" s="12" t="s">
        <v>25</v>
      </c>
      <c r="J14" s="1"/>
      <c r="K14" s="1"/>
    </row>
    <row r="15" spans="1:11" ht="16">
      <c r="A15" s="13"/>
      <c r="B15" s="13"/>
      <c r="C15" s="14"/>
      <c r="D15" s="13"/>
      <c r="E15" s="14" t="str">
        <f>IF(OR(B15="",D15=""),"",IF(B15&lt;=8,INDEX('FPL Guidelines'!$B$2:$D$9,MATCH(B15,'FPL Guidelines'!$A$2:$A$9,0),MATCH(D15,'FPL Guidelines'!$B$1:$D$1,0)),INDEX('FPL Guidelines'!$B$2:$D$9,8,MATCH(D15,'FPL Guidelines'!$B$1:$D$1,0))+(B15-8)*INDEX('FPL Guidelines'!$B$10:$D$10,1,MATCH(D15,'FPL Guidelines'!$B$1:$D$1,0))))</f>
        <v/>
      </c>
      <c r="F15" s="15" t="str">
        <f t="shared" ref="F15:F46" si="0">IFERROR(C15/E15*100,"")</f>
        <v/>
      </c>
      <c r="G15" s="13" t="str">
        <f>IF(F15="","",LOOKUP(F15,'Fee Schedule'!$A$2:$A$11,'Fee Schedule'!$C$2:$C$11))</f>
        <v/>
      </c>
      <c r="H15" s="14" t="str">
        <f>IF(F15="","",LOOKUP(F15,'Fee Schedule'!$A$2:$A$11,'Fee Schedule'!$D$2:$D$11))</f>
        <v/>
      </c>
      <c r="I15" s="13"/>
      <c r="J15" s="1"/>
      <c r="K15" s="1"/>
    </row>
    <row r="16" spans="1:11" ht="16">
      <c r="A16" s="13"/>
      <c r="B16" s="13"/>
      <c r="C16" s="14"/>
      <c r="D16" s="13"/>
      <c r="E16" s="14" t="str">
        <f>IF(OR(B16="",D16=""),"",IF(B16&lt;=8,INDEX('FPL Guidelines'!$B$2:$D$9,MATCH(B16,'FPL Guidelines'!$A$2:$A$9,0),MATCH(D16,'FPL Guidelines'!$B$1:$D$1,0)),INDEX('FPL Guidelines'!$B$2:$D$9,8,MATCH(D16,'FPL Guidelines'!$B$1:$D$1,0))+(B16-8)*INDEX('FPL Guidelines'!$B$10:$D$10,1,MATCH(D16,'FPL Guidelines'!$B$1:$D$1,0))))</f>
        <v/>
      </c>
      <c r="F16" s="15" t="str">
        <f t="shared" si="0"/>
        <v/>
      </c>
      <c r="G16" s="13" t="str">
        <f>IF(F16="","",LOOKUP(F16,'Fee Schedule'!$A$2:$A$11,'Fee Schedule'!$C$2:$C$11))</f>
        <v/>
      </c>
      <c r="H16" s="14" t="str">
        <f>IF(F16="","",LOOKUP(F16,'Fee Schedule'!$A$2:$A$11,'Fee Schedule'!$D$2:$D$11))</f>
        <v/>
      </c>
      <c r="I16" s="13"/>
      <c r="J16" s="1"/>
      <c r="K16" s="1"/>
    </row>
    <row r="17" spans="1:11" ht="16">
      <c r="A17" s="13"/>
      <c r="B17" s="13"/>
      <c r="C17" s="14"/>
      <c r="D17" s="13"/>
      <c r="E17" s="14" t="str">
        <f>IF(OR(B17="",D17=""),"",IF(B17&lt;=8,INDEX('FPL Guidelines'!$B$2:$D$9,MATCH(B17,'FPL Guidelines'!$A$2:$A$9,0),MATCH(D17,'FPL Guidelines'!$B$1:$D$1,0)),INDEX('FPL Guidelines'!$B$2:$D$9,8,MATCH(D17,'FPL Guidelines'!$B$1:$D$1,0))+(B17-8)*INDEX('FPL Guidelines'!$B$10:$D$10,1,MATCH(D17,'FPL Guidelines'!$B$1:$D$1,0))))</f>
        <v/>
      </c>
      <c r="F17" s="15" t="str">
        <f t="shared" si="0"/>
        <v/>
      </c>
      <c r="G17" s="13" t="str">
        <f>IF(F17="","",LOOKUP(F17,'Fee Schedule'!$A$2:$A$11,'Fee Schedule'!$C$2:$C$11))</f>
        <v/>
      </c>
      <c r="H17" s="14" t="str">
        <f>IF(F17="","",LOOKUP(F17,'Fee Schedule'!$A$2:$A$11,'Fee Schedule'!$D$2:$D$11))</f>
        <v/>
      </c>
      <c r="I17" s="13"/>
      <c r="J17" s="1"/>
      <c r="K17" s="1"/>
    </row>
    <row r="18" spans="1:11" ht="16">
      <c r="A18" s="13"/>
      <c r="B18" s="13"/>
      <c r="C18" s="14"/>
      <c r="D18" s="13"/>
      <c r="E18" s="14" t="str">
        <f>IF(OR(B18="",D18=""),"",IF(B18&lt;=8,INDEX('FPL Guidelines'!$B$2:$D$9,MATCH(B18,'FPL Guidelines'!$A$2:$A$9,0),MATCH(D18,'FPL Guidelines'!$B$1:$D$1,0)),INDEX('FPL Guidelines'!$B$2:$D$9,8,MATCH(D18,'FPL Guidelines'!$B$1:$D$1,0))+(B18-8)*INDEX('FPL Guidelines'!$B$10:$D$10,1,MATCH(D18,'FPL Guidelines'!$B$1:$D$1,0))))</f>
        <v/>
      </c>
      <c r="F18" s="15" t="str">
        <f t="shared" si="0"/>
        <v/>
      </c>
      <c r="G18" s="13" t="str">
        <f>IF(F18="","",LOOKUP(F18,'Fee Schedule'!$A$2:$A$11,'Fee Schedule'!$C$2:$C$11))</f>
        <v/>
      </c>
      <c r="H18" s="14" t="str">
        <f>IF(F18="","",LOOKUP(F18,'Fee Schedule'!$A$2:$A$11,'Fee Schedule'!$D$2:$D$11))</f>
        <v/>
      </c>
      <c r="I18" s="13"/>
      <c r="J18" s="1"/>
      <c r="K18" s="1"/>
    </row>
    <row r="19" spans="1:11" ht="16">
      <c r="A19" s="13"/>
      <c r="B19" s="13"/>
      <c r="C19" s="14"/>
      <c r="D19" s="13"/>
      <c r="E19" s="14" t="str">
        <f>IF(OR(B19="",D19=""),"",IF(B19&lt;=8,INDEX('FPL Guidelines'!$B$2:$D$9,MATCH(B19,'FPL Guidelines'!$A$2:$A$9,0),MATCH(D19,'FPL Guidelines'!$B$1:$D$1,0)),INDEX('FPL Guidelines'!$B$2:$D$9,8,MATCH(D19,'FPL Guidelines'!$B$1:$D$1,0))+(B19-8)*INDEX('FPL Guidelines'!$B$10:$D$10,1,MATCH(D19,'FPL Guidelines'!$B$1:$D$1,0))))</f>
        <v/>
      </c>
      <c r="F19" s="15" t="str">
        <f t="shared" si="0"/>
        <v/>
      </c>
      <c r="G19" s="13" t="str">
        <f>IF(F19="","",LOOKUP(F19,'Fee Schedule'!$A$2:$A$11,'Fee Schedule'!$C$2:$C$11))</f>
        <v/>
      </c>
      <c r="H19" s="14" t="str">
        <f>IF(F19="","",LOOKUP(F19,'Fee Schedule'!$A$2:$A$11,'Fee Schedule'!$D$2:$D$11))</f>
        <v/>
      </c>
      <c r="I19" s="13"/>
      <c r="J19" s="1"/>
      <c r="K19" s="1"/>
    </row>
    <row r="20" spans="1:11" ht="16">
      <c r="A20" s="13"/>
      <c r="B20" s="13"/>
      <c r="C20" s="14"/>
      <c r="D20" s="13"/>
      <c r="E20" s="14" t="str">
        <f>IF(OR(B20="",D20=""),"",IF(B20&lt;=8,INDEX('FPL Guidelines'!$B$2:$D$9,MATCH(B20,'FPL Guidelines'!$A$2:$A$9,0),MATCH(D20,'FPL Guidelines'!$B$1:$D$1,0)),INDEX('FPL Guidelines'!$B$2:$D$9,8,MATCH(D20,'FPL Guidelines'!$B$1:$D$1,0))+(B20-8)*INDEX('FPL Guidelines'!$B$10:$D$10,1,MATCH(D20,'FPL Guidelines'!$B$1:$D$1,0))))</f>
        <v/>
      </c>
      <c r="F20" s="15" t="str">
        <f t="shared" si="0"/>
        <v/>
      </c>
      <c r="G20" s="13" t="str">
        <f>IF(F20="","",LOOKUP(F20,'Fee Schedule'!$A$2:$A$11,'Fee Schedule'!$C$2:$C$11))</f>
        <v/>
      </c>
      <c r="H20" s="14" t="str">
        <f>IF(F20="","",LOOKUP(F20,'Fee Schedule'!$A$2:$A$11,'Fee Schedule'!$D$2:$D$11))</f>
        <v/>
      </c>
      <c r="I20" s="13"/>
      <c r="J20" s="1"/>
      <c r="K20" s="1"/>
    </row>
    <row r="21" spans="1:11" ht="16">
      <c r="A21" s="13"/>
      <c r="B21" s="13"/>
      <c r="C21" s="14"/>
      <c r="D21" s="13"/>
      <c r="E21" s="14" t="str">
        <f>IF(OR(B21="",D21=""),"",IF(B21&lt;=8,INDEX('FPL Guidelines'!$B$2:$D$9,MATCH(B21,'FPL Guidelines'!$A$2:$A$9,0),MATCH(D21,'FPL Guidelines'!$B$1:$D$1,0)),INDEX('FPL Guidelines'!$B$2:$D$9,8,MATCH(D21,'FPL Guidelines'!$B$1:$D$1,0))+(B21-8)*INDEX('FPL Guidelines'!$B$10:$D$10,1,MATCH(D21,'FPL Guidelines'!$B$1:$D$1,0))))</f>
        <v/>
      </c>
      <c r="F21" s="15" t="str">
        <f t="shared" si="0"/>
        <v/>
      </c>
      <c r="G21" s="13" t="str">
        <f>IF(F21="","",LOOKUP(F21,'Fee Schedule'!$A$2:$A$11,'Fee Schedule'!$C$2:$C$11))</f>
        <v/>
      </c>
      <c r="H21" s="14" t="str">
        <f>IF(F21="","",LOOKUP(F21,'Fee Schedule'!$A$2:$A$11,'Fee Schedule'!$D$2:$D$11))</f>
        <v/>
      </c>
      <c r="I21" s="13"/>
      <c r="J21" s="1"/>
      <c r="K21" s="1"/>
    </row>
    <row r="22" spans="1:11" ht="16">
      <c r="A22" s="13"/>
      <c r="B22" s="13"/>
      <c r="C22" s="14"/>
      <c r="D22" s="13"/>
      <c r="E22" s="14" t="str">
        <f>IF(OR(B22="",D22=""),"",IF(B22&lt;=8,INDEX('FPL Guidelines'!$B$2:$D$9,MATCH(B22,'FPL Guidelines'!$A$2:$A$9,0),MATCH(D22,'FPL Guidelines'!$B$1:$D$1,0)),INDEX('FPL Guidelines'!$B$2:$D$9,8,MATCH(D22,'FPL Guidelines'!$B$1:$D$1,0))+(B22-8)*INDEX('FPL Guidelines'!$B$10:$D$10,1,MATCH(D22,'FPL Guidelines'!$B$1:$D$1,0))))</f>
        <v/>
      </c>
      <c r="F22" s="15" t="str">
        <f t="shared" si="0"/>
        <v/>
      </c>
      <c r="G22" s="13" t="str">
        <f>IF(F22="","",LOOKUP(F22,'Fee Schedule'!$A$2:$A$11,'Fee Schedule'!$C$2:$C$11))</f>
        <v/>
      </c>
      <c r="H22" s="14" t="str">
        <f>IF(F22="","",LOOKUP(F22,'Fee Schedule'!$A$2:$A$11,'Fee Schedule'!$D$2:$D$11))</f>
        <v/>
      </c>
      <c r="I22" s="13"/>
      <c r="J22" s="1"/>
      <c r="K22" s="1"/>
    </row>
    <row r="23" spans="1:11" ht="16">
      <c r="A23" s="13"/>
      <c r="B23" s="13"/>
      <c r="C23" s="14"/>
      <c r="D23" s="13"/>
      <c r="E23" s="14" t="str">
        <f>IF(OR(B23="",D23=""),"",IF(B23&lt;=8,INDEX('FPL Guidelines'!$B$2:$D$9,MATCH(B23,'FPL Guidelines'!$A$2:$A$9,0),MATCH(D23,'FPL Guidelines'!$B$1:$D$1,0)),INDEX('FPL Guidelines'!$B$2:$D$9,8,MATCH(D23,'FPL Guidelines'!$B$1:$D$1,0))+(B23-8)*INDEX('FPL Guidelines'!$B$10:$D$10,1,MATCH(D23,'FPL Guidelines'!$B$1:$D$1,0))))</f>
        <v/>
      </c>
      <c r="F23" s="15" t="str">
        <f t="shared" si="0"/>
        <v/>
      </c>
      <c r="G23" s="13" t="str">
        <f>IF(F23="","",LOOKUP(F23,'Fee Schedule'!$A$2:$A$11,'Fee Schedule'!$C$2:$C$11))</f>
        <v/>
      </c>
      <c r="H23" s="14" t="str">
        <f>IF(F23="","",LOOKUP(F23,'Fee Schedule'!$A$2:$A$11,'Fee Schedule'!$D$2:$D$11))</f>
        <v/>
      </c>
      <c r="I23" s="13"/>
      <c r="J23" s="1"/>
      <c r="K23" s="1"/>
    </row>
    <row r="24" spans="1:11" ht="16">
      <c r="A24" s="13"/>
      <c r="B24" s="13"/>
      <c r="C24" s="14"/>
      <c r="D24" s="13"/>
      <c r="E24" s="14" t="str">
        <f>IF(OR(B24="",D24=""),"",IF(B24&lt;=8,INDEX('FPL Guidelines'!$B$2:$D$9,MATCH(B24,'FPL Guidelines'!$A$2:$A$9,0),MATCH(D24,'FPL Guidelines'!$B$1:$D$1,0)),INDEX('FPL Guidelines'!$B$2:$D$9,8,MATCH(D24,'FPL Guidelines'!$B$1:$D$1,0))+(B24-8)*INDEX('FPL Guidelines'!$B$10:$D$10,1,MATCH(D24,'FPL Guidelines'!$B$1:$D$1,0))))</f>
        <v/>
      </c>
      <c r="F24" s="15" t="str">
        <f t="shared" si="0"/>
        <v/>
      </c>
      <c r="G24" s="13" t="str">
        <f>IF(F24="","",LOOKUP(F24,'Fee Schedule'!$A$2:$A$11,'Fee Schedule'!$C$2:$C$11))</f>
        <v/>
      </c>
      <c r="H24" s="14" t="str">
        <f>IF(F24="","",LOOKUP(F24,'Fee Schedule'!$A$2:$A$11,'Fee Schedule'!$D$2:$D$11))</f>
        <v/>
      </c>
      <c r="I24" s="13"/>
      <c r="J24" s="1"/>
      <c r="K24" s="1"/>
    </row>
    <row r="25" spans="1:11" ht="16">
      <c r="A25" s="13"/>
      <c r="B25" s="13"/>
      <c r="C25" s="14"/>
      <c r="D25" s="13"/>
      <c r="E25" s="14" t="str">
        <f>IF(OR(B25="",D25=""),"",IF(B25&lt;=8,INDEX('FPL Guidelines'!$B$2:$D$9,MATCH(B25,'FPL Guidelines'!$A$2:$A$9,0),MATCH(D25,'FPL Guidelines'!$B$1:$D$1,0)),INDEX('FPL Guidelines'!$B$2:$D$9,8,MATCH(D25,'FPL Guidelines'!$B$1:$D$1,0))+(B25-8)*INDEX('FPL Guidelines'!$B$10:$D$10,1,MATCH(D25,'FPL Guidelines'!$B$1:$D$1,0))))</f>
        <v/>
      </c>
      <c r="F25" s="15" t="str">
        <f t="shared" si="0"/>
        <v/>
      </c>
      <c r="G25" s="13" t="str">
        <f>IF(F25="","",LOOKUP(F25,'Fee Schedule'!$A$2:$A$11,'Fee Schedule'!$C$2:$C$11))</f>
        <v/>
      </c>
      <c r="H25" s="14" t="str">
        <f>IF(F25="","",LOOKUP(F25,'Fee Schedule'!$A$2:$A$11,'Fee Schedule'!$D$2:$D$11))</f>
        <v/>
      </c>
      <c r="I25" s="13"/>
      <c r="J25" s="1"/>
      <c r="K25" s="1"/>
    </row>
    <row r="26" spans="1:11" ht="16">
      <c r="A26" s="13"/>
      <c r="B26" s="13"/>
      <c r="C26" s="14"/>
      <c r="D26" s="13"/>
      <c r="E26" s="14" t="str">
        <f>IF(OR(B26="",D26=""),"",IF(B26&lt;=8,INDEX('FPL Guidelines'!$B$2:$D$9,MATCH(B26,'FPL Guidelines'!$A$2:$A$9,0),MATCH(D26,'FPL Guidelines'!$B$1:$D$1,0)),INDEX('FPL Guidelines'!$B$2:$D$9,8,MATCH(D26,'FPL Guidelines'!$B$1:$D$1,0))+(B26-8)*INDEX('FPL Guidelines'!$B$10:$D$10,1,MATCH(D26,'FPL Guidelines'!$B$1:$D$1,0))))</f>
        <v/>
      </c>
      <c r="F26" s="15" t="str">
        <f t="shared" si="0"/>
        <v/>
      </c>
      <c r="G26" s="13" t="str">
        <f>IF(F26="","",LOOKUP(F26,'Fee Schedule'!$A$2:$A$11,'Fee Schedule'!$C$2:$C$11))</f>
        <v/>
      </c>
      <c r="H26" s="14" t="str">
        <f>IF(F26="","",LOOKUP(F26,'Fee Schedule'!$A$2:$A$11,'Fee Schedule'!$D$2:$D$11))</f>
        <v/>
      </c>
      <c r="I26" s="13"/>
      <c r="J26" s="1"/>
      <c r="K26" s="1"/>
    </row>
    <row r="27" spans="1:11" ht="16">
      <c r="A27" s="13"/>
      <c r="B27" s="13"/>
      <c r="C27" s="14"/>
      <c r="D27" s="13"/>
      <c r="E27" s="14" t="str">
        <f>IF(OR(B27="",D27=""),"",IF(B27&lt;=8,INDEX('FPL Guidelines'!$B$2:$D$9,MATCH(B27,'FPL Guidelines'!$A$2:$A$9,0),MATCH(D27,'FPL Guidelines'!$B$1:$D$1,0)),INDEX('FPL Guidelines'!$B$2:$D$9,8,MATCH(D27,'FPL Guidelines'!$B$1:$D$1,0))+(B27-8)*INDEX('FPL Guidelines'!$B$10:$D$10,1,MATCH(D27,'FPL Guidelines'!$B$1:$D$1,0))))</f>
        <v/>
      </c>
      <c r="F27" s="15" t="str">
        <f t="shared" si="0"/>
        <v/>
      </c>
      <c r="G27" s="13" t="str">
        <f>IF(F27="","",LOOKUP(F27,'Fee Schedule'!$A$2:$A$11,'Fee Schedule'!$C$2:$C$11))</f>
        <v/>
      </c>
      <c r="H27" s="14" t="str">
        <f>IF(F27="","",LOOKUP(F27,'Fee Schedule'!$A$2:$A$11,'Fee Schedule'!$D$2:$D$11))</f>
        <v/>
      </c>
      <c r="I27" s="13"/>
      <c r="J27" s="1"/>
      <c r="K27" s="1"/>
    </row>
    <row r="28" spans="1:11" ht="16">
      <c r="A28" s="13"/>
      <c r="B28" s="13"/>
      <c r="C28" s="14"/>
      <c r="D28" s="13"/>
      <c r="E28" s="14" t="str">
        <f>IF(OR(B28="",D28=""),"",IF(B28&lt;=8,INDEX('FPL Guidelines'!$B$2:$D$9,MATCH(B28,'FPL Guidelines'!$A$2:$A$9,0),MATCH(D28,'FPL Guidelines'!$B$1:$D$1,0)),INDEX('FPL Guidelines'!$B$2:$D$9,8,MATCH(D28,'FPL Guidelines'!$B$1:$D$1,0))+(B28-8)*INDEX('FPL Guidelines'!$B$10:$D$10,1,MATCH(D28,'FPL Guidelines'!$B$1:$D$1,0))))</f>
        <v/>
      </c>
      <c r="F28" s="15" t="str">
        <f t="shared" si="0"/>
        <v/>
      </c>
      <c r="G28" s="13" t="str">
        <f>IF(F28="","",LOOKUP(F28,'Fee Schedule'!$A$2:$A$11,'Fee Schedule'!$C$2:$C$11))</f>
        <v/>
      </c>
      <c r="H28" s="14" t="str">
        <f>IF(F28="","",LOOKUP(F28,'Fee Schedule'!$A$2:$A$11,'Fee Schedule'!$D$2:$D$11))</f>
        <v/>
      </c>
      <c r="I28" s="13"/>
      <c r="J28" s="1"/>
      <c r="K28" s="1"/>
    </row>
    <row r="29" spans="1:11" ht="16">
      <c r="A29" s="13"/>
      <c r="B29" s="13"/>
      <c r="C29" s="14"/>
      <c r="D29" s="13"/>
      <c r="E29" s="14" t="str">
        <f>IF(OR(B29="",D29=""),"",IF(B29&lt;=8,INDEX('FPL Guidelines'!$B$2:$D$9,MATCH(B29,'FPL Guidelines'!$A$2:$A$9,0),MATCH(D29,'FPL Guidelines'!$B$1:$D$1,0)),INDEX('FPL Guidelines'!$B$2:$D$9,8,MATCH(D29,'FPL Guidelines'!$B$1:$D$1,0))+(B29-8)*INDEX('FPL Guidelines'!$B$10:$D$10,1,MATCH(D29,'FPL Guidelines'!$B$1:$D$1,0))))</f>
        <v/>
      </c>
      <c r="F29" s="15" t="str">
        <f t="shared" si="0"/>
        <v/>
      </c>
      <c r="G29" s="13" t="str">
        <f>IF(F29="","",LOOKUP(F29,'Fee Schedule'!$A$2:$A$11,'Fee Schedule'!$C$2:$C$11))</f>
        <v/>
      </c>
      <c r="H29" s="14" t="str">
        <f>IF(F29="","",LOOKUP(F29,'Fee Schedule'!$A$2:$A$11,'Fee Schedule'!$D$2:$D$11))</f>
        <v/>
      </c>
      <c r="I29" s="13"/>
      <c r="J29" s="1"/>
      <c r="K29" s="1"/>
    </row>
    <row r="30" spans="1:11" ht="16">
      <c r="A30" s="13"/>
      <c r="B30" s="13"/>
      <c r="C30" s="14"/>
      <c r="D30" s="13"/>
      <c r="E30" s="14" t="str">
        <f>IF(OR(B30="",D30=""),"",IF(B30&lt;=8,INDEX('FPL Guidelines'!$B$2:$D$9,MATCH(B30,'FPL Guidelines'!$A$2:$A$9,0),MATCH(D30,'FPL Guidelines'!$B$1:$D$1,0)),INDEX('FPL Guidelines'!$B$2:$D$9,8,MATCH(D30,'FPL Guidelines'!$B$1:$D$1,0))+(B30-8)*INDEX('FPL Guidelines'!$B$10:$D$10,1,MATCH(D30,'FPL Guidelines'!$B$1:$D$1,0))))</f>
        <v/>
      </c>
      <c r="F30" s="15" t="str">
        <f t="shared" si="0"/>
        <v/>
      </c>
      <c r="G30" s="13" t="str">
        <f>IF(F30="","",LOOKUP(F30,'Fee Schedule'!$A$2:$A$11,'Fee Schedule'!$C$2:$C$11))</f>
        <v/>
      </c>
      <c r="H30" s="14" t="str">
        <f>IF(F30="","",LOOKUP(F30,'Fee Schedule'!$A$2:$A$11,'Fee Schedule'!$D$2:$D$11))</f>
        <v/>
      </c>
      <c r="I30" s="13"/>
      <c r="J30" s="1"/>
      <c r="K30" s="1"/>
    </row>
    <row r="31" spans="1:11" ht="16">
      <c r="A31" s="13"/>
      <c r="B31" s="13"/>
      <c r="C31" s="14"/>
      <c r="D31" s="13"/>
      <c r="E31" s="14" t="str">
        <f>IF(OR(B31="",D31=""),"",IF(B31&lt;=8,INDEX('FPL Guidelines'!$B$2:$D$9,MATCH(B31,'FPL Guidelines'!$A$2:$A$9,0),MATCH(D31,'FPL Guidelines'!$B$1:$D$1,0)),INDEX('FPL Guidelines'!$B$2:$D$9,8,MATCH(D31,'FPL Guidelines'!$B$1:$D$1,0))+(B31-8)*INDEX('FPL Guidelines'!$B$10:$D$10,1,MATCH(D31,'FPL Guidelines'!$B$1:$D$1,0))))</f>
        <v/>
      </c>
      <c r="F31" s="15" t="str">
        <f t="shared" si="0"/>
        <v/>
      </c>
      <c r="G31" s="13" t="str">
        <f>IF(F31="","",LOOKUP(F31,'Fee Schedule'!$A$2:$A$11,'Fee Schedule'!$C$2:$C$11))</f>
        <v/>
      </c>
      <c r="H31" s="14" t="str">
        <f>IF(F31="","",LOOKUP(F31,'Fee Schedule'!$A$2:$A$11,'Fee Schedule'!$D$2:$D$11))</f>
        <v/>
      </c>
      <c r="I31" s="13"/>
      <c r="J31" s="1"/>
      <c r="K31" s="1"/>
    </row>
    <row r="32" spans="1:11" ht="16">
      <c r="A32" s="13"/>
      <c r="B32" s="13"/>
      <c r="C32" s="14"/>
      <c r="D32" s="13"/>
      <c r="E32" s="14" t="str">
        <f>IF(OR(B32="",D32=""),"",IF(B32&lt;=8,INDEX('FPL Guidelines'!$B$2:$D$9,MATCH(B32,'FPL Guidelines'!$A$2:$A$9,0),MATCH(D32,'FPL Guidelines'!$B$1:$D$1,0)),INDEX('FPL Guidelines'!$B$2:$D$9,8,MATCH(D32,'FPL Guidelines'!$B$1:$D$1,0))+(B32-8)*INDEX('FPL Guidelines'!$B$10:$D$10,1,MATCH(D32,'FPL Guidelines'!$B$1:$D$1,0))))</f>
        <v/>
      </c>
      <c r="F32" s="15" t="str">
        <f t="shared" si="0"/>
        <v/>
      </c>
      <c r="G32" s="13" t="str">
        <f>IF(F32="","",LOOKUP(F32,'Fee Schedule'!$A$2:$A$11,'Fee Schedule'!$C$2:$C$11))</f>
        <v/>
      </c>
      <c r="H32" s="14" t="str">
        <f>IF(F32="","",LOOKUP(F32,'Fee Schedule'!$A$2:$A$11,'Fee Schedule'!$D$2:$D$11))</f>
        <v/>
      </c>
      <c r="I32" s="13"/>
      <c r="J32" s="1"/>
      <c r="K32" s="1"/>
    </row>
    <row r="33" spans="1:11" ht="16">
      <c r="A33" s="13"/>
      <c r="B33" s="13"/>
      <c r="C33" s="14"/>
      <c r="D33" s="13"/>
      <c r="E33" s="14" t="str">
        <f>IF(OR(B33="",D33=""),"",IF(B33&lt;=8,INDEX('FPL Guidelines'!$B$2:$D$9,MATCH(B33,'FPL Guidelines'!$A$2:$A$9,0),MATCH(D33,'FPL Guidelines'!$B$1:$D$1,0)),INDEX('FPL Guidelines'!$B$2:$D$9,8,MATCH(D33,'FPL Guidelines'!$B$1:$D$1,0))+(B33-8)*INDEX('FPL Guidelines'!$B$10:$D$10,1,MATCH(D33,'FPL Guidelines'!$B$1:$D$1,0))))</f>
        <v/>
      </c>
      <c r="F33" s="15" t="str">
        <f t="shared" si="0"/>
        <v/>
      </c>
      <c r="G33" s="13" t="str">
        <f>IF(F33="","",LOOKUP(F33,'Fee Schedule'!$A$2:$A$11,'Fee Schedule'!$C$2:$C$11))</f>
        <v/>
      </c>
      <c r="H33" s="14" t="str">
        <f>IF(F33="","",LOOKUP(F33,'Fee Schedule'!$A$2:$A$11,'Fee Schedule'!$D$2:$D$11))</f>
        <v/>
      </c>
      <c r="I33" s="13"/>
      <c r="J33" s="1"/>
      <c r="K33" s="1"/>
    </row>
    <row r="34" spans="1:11" ht="16">
      <c r="A34" s="13"/>
      <c r="B34" s="13"/>
      <c r="C34" s="14"/>
      <c r="D34" s="13"/>
      <c r="E34" s="14" t="str">
        <f>IF(OR(B34="",D34=""),"",IF(B34&lt;=8,INDEX('FPL Guidelines'!$B$2:$D$9,MATCH(B34,'FPL Guidelines'!$A$2:$A$9,0),MATCH(D34,'FPL Guidelines'!$B$1:$D$1,0)),INDEX('FPL Guidelines'!$B$2:$D$9,8,MATCH(D34,'FPL Guidelines'!$B$1:$D$1,0))+(B34-8)*INDEX('FPL Guidelines'!$B$10:$D$10,1,MATCH(D34,'FPL Guidelines'!$B$1:$D$1,0))))</f>
        <v/>
      </c>
      <c r="F34" s="15" t="str">
        <f t="shared" si="0"/>
        <v/>
      </c>
      <c r="G34" s="13" t="str">
        <f>IF(F34="","",LOOKUP(F34,'Fee Schedule'!$A$2:$A$11,'Fee Schedule'!$C$2:$C$11))</f>
        <v/>
      </c>
      <c r="H34" s="14" t="str">
        <f>IF(F34="","",LOOKUP(F34,'Fee Schedule'!$A$2:$A$11,'Fee Schedule'!$D$2:$D$11))</f>
        <v/>
      </c>
      <c r="I34" s="13"/>
      <c r="J34" s="1"/>
      <c r="K34" s="1"/>
    </row>
    <row r="35" spans="1:11" ht="16">
      <c r="A35" s="13"/>
      <c r="B35" s="13"/>
      <c r="C35" s="14"/>
      <c r="D35" s="13"/>
      <c r="E35" s="14" t="str">
        <f>IF(OR(B35="",D35=""),"",IF(B35&lt;=8,INDEX('FPL Guidelines'!$B$2:$D$9,MATCH(B35,'FPL Guidelines'!$A$2:$A$9,0),MATCH(D35,'FPL Guidelines'!$B$1:$D$1,0)),INDEX('FPL Guidelines'!$B$2:$D$9,8,MATCH(D35,'FPL Guidelines'!$B$1:$D$1,0))+(B35-8)*INDEX('FPL Guidelines'!$B$10:$D$10,1,MATCH(D35,'FPL Guidelines'!$B$1:$D$1,0))))</f>
        <v/>
      </c>
      <c r="F35" s="15" t="str">
        <f t="shared" si="0"/>
        <v/>
      </c>
      <c r="G35" s="13" t="str">
        <f>IF(F35="","",LOOKUP(F35,'Fee Schedule'!$A$2:$A$11,'Fee Schedule'!$C$2:$C$11))</f>
        <v/>
      </c>
      <c r="H35" s="14" t="str">
        <f>IF(F35="","",LOOKUP(F35,'Fee Schedule'!$A$2:$A$11,'Fee Schedule'!$D$2:$D$11))</f>
        <v/>
      </c>
      <c r="I35" s="13"/>
      <c r="J35" s="1"/>
      <c r="K35" s="1"/>
    </row>
    <row r="36" spans="1:11" ht="16">
      <c r="A36" s="13"/>
      <c r="B36" s="13"/>
      <c r="C36" s="14"/>
      <c r="D36" s="13"/>
      <c r="E36" s="14" t="str">
        <f>IF(OR(B36="",D36=""),"",IF(B36&lt;=8,INDEX('FPL Guidelines'!$B$2:$D$9,MATCH(B36,'FPL Guidelines'!$A$2:$A$9,0),MATCH(D36,'FPL Guidelines'!$B$1:$D$1,0)),INDEX('FPL Guidelines'!$B$2:$D$9,8,MATCH(D36,'FPL Guidelines'!$B$1:$D$1,0))+(B36-8)*INDEX('FPL Guidelines'!$B$10:$D$10,1,MATCH(D36,'FPL Guidelines'!$B$1:$D$1,0))))</f>
        <v/>
      </c>
      <c r="F36" s="15" t="str">
        <f t="shared" si="0"/>
        <v/>
      </c>
      <c r="G36" s="13" t="str">
        <f>IF(F36="","",LOOKUP(F36,'Fee Schedule'!$A$2:$A$11,'Fee Schedule'!$C$2:$C$11))</f>
        <v/>
      </c>
      <c r="H36" s="14" t="str">
        <f>IF(F36="","",LOOKUP(F36,'Fee Schedule'!$A$2:$A$11,'Fee Schedule'!$D$2:$D$11))</f>
        <v/>
      </c>
      <c r="I36" s="13"/>
      <c r="J36" s="1"/>
      <c r="K36" s="1"/>
    </row>
    <row r="37" spans="1:11" ht="16">
      <c r="A37" s="13"/>
      <c r="B37" s="13"/>
      <c r="C37" s="14"/>
      <c r="D37" s="13"/>
      <c r="E37" s="14" t="str">
        <f>IF(OR(B37="",D37=""),"",IF(B37&lt;=8,INDEX('FPL Guidelines'!$B$2:$D$9,MATCH(B37,'FPL Guidelines'!$A$2:$A$9,0),MATCH(D37,'FPL Guidelines'!$B$1:$D$1,0)),INDEX('FPL Guidelines'!$B$2:$D$9,8,MATCH(D37,'FPL Guidelines'!$B$1:$D$1,0))+(B37-8)*INDEX('FPL Guidelines'!$B$10:$D$10,1,MATCH(D37,'FPL Guidelines'!$B$1:$D$1,0))))</f>
        <v/>
      </c>
      <c r="F37" s="15" t="str">
        <f t="shared" si="0"/>
        <v/>
      </c>
      <c r="G37" s="13" t="str">
        <f>IF(F37="","",LOOKUP(F37,'Fee Schedule'!$A$2:$A$11,'Fee Schedule'!$C$2:$C$11))</f>
        <v/>
      </c>
      <c r="H37" s="14" t="str">
        <f>IF(F37="","",LOOKUP(F37,'Fee Schedule'!$A$2:$A$11,'Fee Schedule'!$D$2:$D$11))</f>
        <v/>
      </c>
      <c r="I37" s="13"/>
      <c r="J37" s="1"/>
      <c r="K37" s="1"/>
    </row>
    <row r="38" spans="1:11" ht="16">
      <c r="A38" s="13"/>
      <c r="B38" s="13"/>
      <c r="C38" s="14"/>
      <c r="D38" s="13"/>
      <c r="E38" s="14" t="str">
        <f>IF(OR(B38="",D38=""),"",IF(B38&lt;=8,INDEX('FPL Guidelines'!$B$2:$D$9,MATCH(B38,'FPL Guidelines'!$A$2:$A$9,0),MATCH(D38,'FPL Guidelines'!$B$1:$D$1,0)),INDEX('FPL Guidelines'!$B$2:$D$9,8,MATCH(D38,'FPL Guidelines'!$B$1:$D$1,0))+(B38-8)*INDEX('FPL Guidelines'!$B$10:$D$10,1,MATCH(D38,'FPL Guidelines'!$B$1:$D$1,0))))</f>
        <v/>
      </c>
      <c r="F38" s="15" t="str">
        <f t="shared" si="0"/>
        <v/>
      </c>
      <c r="G38" s="13" t="str">
        <f>IF(F38="","",LOOKUP(F38,'Fee Schedule'!$A$2:$A$11,'Fee Schedule'!$C$2:$C$11))</f>
        <v/>
      </c>
      <c r="H38" s="14" t="str">
        <f>IF(F38="","",LOOKUP(F38,'Fee Schedule'!$A$2:$A$11,'Fee Schedule'!$D$2:$D$11))</f>
        <v/>
      </c>
      <c r="I38" s="13"/>
      <c r="J38" s="1"/>
      <c r="K38" s="1"/>
    </row>
    <row r="39" spans="1:11" ht="16">
      <c r="A39" s="13"/>
      <c r="B39" s="13"/>
      <c r="C39" s="14"/>
      <c r="D39" s="13"/>
      <c r="E39" s="14" t="str">
        <f>IF(OR(B39="",D39=""),"",IF(B39&lt;=8,INDEX('FPL Guidelines'!$B$2:$D$9,MATCH(B39,'FPL Guidelines'!$A$2:$A$9,0),MATCH(D39,'FPL Guidelines'!$B$1:$D$1,0)),INDEX('FPL Guidelines'!$B$2:$D$9,8,MATCH(D39,'FPL Guidelines'!$B$1:$D$1,0))+(B39-8)*INDEX('FPL Guidelines'!$B$10:$D$10,1,MATCH(D39,'FPL Guidelines'!$B$1:$D$1,0))))</f>
        <v/>
      </c>
      <c r="F39" s="15" t="str">
        <f t="shared" si="0"/>
        <v/>
      </c>
      <c r="G39" s="13" t="str">
        <f>IF(F39="","",LOOKUP(F39,'Fee Schedule'!$A$2:$A$11,'Fee Schedule'!$C$2:$C$11))</f>
        <v/>
      </c>
      <c r="H39" s="14" t="str">
        <f>IF(F39="","",LOOKUP(F39,'Fee Schedule'!$A$2:$A$11,'Fee Schedule'!$D$2:$D$11))</f>
        <v/>
      </c>
      <c r="I39" s="13"/>
      <c r="J39" s="1"/>
      <c r="K39" s="1"/>
    </row>
    <row r="40" spans="1:11" ht="16">
      <c r="A40" s="13"/>
      <c r="B40" s="13"/>
      <c r="C40" s="14"/>
      <c r="D40" s="13"/>
      <c r="E40" s="14" t="str">
        <f>IF(OR(B40="",D40=""),"",IF(B40&lt;=8,INDEX('FPL Guidelines'!$B$2:$D$9,MATCH(B40,'FPL Guidelines'!$A$2:$A$9,0),MATCH(D40,'FPL Guidelines'!$B$1:$D$1,0)),INDEX('FPL Guidelines'!$B$2:$D$9,8,MATCH(D40,'FPL Guidelines'!$B$1:$D$1,0))+(B40-8)*INDEX('FPL Guidelines'!$B$10:$D$10,1,MATCH(D40,'FPL Guidelines'!$B$1:$D$1,0))))</f>
        <v/>
      </c>
      <c r="F40" s="15" t="str">
        <f t="shared" si="0"/>
        <v/>
      </c>
      <c r="G40" s="13" t="str">
        <f>IF(F40="","",LOOKUP(F40,'Fee Schedule'!$A$2:$A$11,'Fee Schedule'!$C$2:$C$11))</f>
        <v/>
      </c>
      <c r="H40" s="14" t="str">
        <f>IF(F40="","",LOOKUP(F40,'Fee Schedule'!$A$2:$A$11,'Fee Schedule'!$D$2:$D$11))</f>
        <v/>
      </c>
      <c r="I40" s="13"/>
      <c r="J40" s="1"/>
      <c r="K40" s="1"/>
    </row>
    <row r="41" spans="1:11" ht="16">
      <c r="A41" s="13"/>
      <c r="B41" s="13"/>
      <c r="C41" s="14"/>
      <c r="D41" s="13"/>
      <c r="E41" s="14" t="str">
        <f>IF(OR(B41="",D41=""),"",IF(B41&lt;=8,INDEX('FPL Guidelines'!$B$2:$D$9,MATCH(B41,'FPL Guidelines'!$A$2:$A$9,0),MATCH(D41,'FPL Guidelines'!$B$1:$D$1,0)),INDEX('FPL Guidelines'!$B$2:$D$9,8,MATCH(D41,'FPL Guidelines'!$B$1:$D$1,0))+(B41-8)*INDEX('FPL Guidelines'!$B$10:$D$10,1,MATCH(D41,'FPL Guidelines'!$B$1:$D$1,0))))</f>
        <v/>
      </c>
      <c r="F41" s="15" t="str">
        <f t="shared" si="0"/>
        <v/>
      </c>
      <c r="G41" s="13" t="str">
        <f>IF(F41="","",LOOKUP(F41,'Fee Schedule'!$A$2:$A$11,'Fee Schedule'!$C$2:$C$11))</f>
        <v/>
      </c>
      <c r="H41" s="14" t="str">
        <f>IF(F41="","",LOOKUP(F41,'Fee Schedule'!$A$2:$A$11,'Fee Schedule'!$D$2:$D$11))</f>
        <v/>
      </c>
      <c r="I41" s="13"/>
      <c r="J41" s="1"/>
      <c r="K41" s="1"/>
    </row>
    <row r="42" spans="1:11" ht="16">
      <c r="A42" s="13"/>
      <c r="B42" s="13"/>
      <c r="C42" s="14"/>
      <c r="D42" s="13"/>
      <c r="E42" s="14" t="str">
        <f>IF(OR(B42="",D42=""),"",IF(B42&lt;=8,INDEX('FPL Guidelines'!$B$2:$D$9,MATCH(B42,'FPL Guidelines'!$A$2:$A$9,0),MATCH(D42,'FPL Guidelines'!$B$1:$D$1,0)),INDEX('FPL Guidelines'!$B$2:$D$9,8,MATCH(D42,'FPL Guidelines'!$B$1:$D$1,0))+(B42-8)*INDEX('FPL Guidelines'!$B$10:$D$10,1,MATCH(D42,'FPL Guidelines'!$B$1:$D$1,0))))</f>
        <v/>
      </c>
      <c r="F42" s="15" t="str">
        <f t="shared" si="0"/>
        <v/>
      </c>
      <c r="G42" s="13" t="str">
        <f>IF(F42="","",LOOKUP(F42,'Fee Schedule'!$A$2:$A$11,'Fee Schedule'!$C$2:$C$11))</f>
        <v/>
      </c>
      <c r="H42" s="14" t="str">
        <f>IF(F42="","",LOOKUP(F42,'Fee Schedule'!$A$2:$A$11,'Fee Schedule'!$D$2:$D$11))</f>
        <v/>
      </c>
      <c r="I42" s="13"/>
      <c r="J42" s="1"/>
      <c r="K42" s="1"/>
    </row>
    <row r="43" spans="1:11" ht="16">
      <c r="A43" s="13"/>
      <c r="B43" s="13"/>
      <c r="C43" s="14"/>
      <c r="D43" s="13"/>
      <c r="E43" s="14" t="str">
        <f>IF(OR(B43="",D43=""),"",IF(B43&lt;=8,INDEX('FPL Guidelines'!$B$2:$D$9,MATCH(B43,'FPL Guidelines'!$A$2:$A$9,0),MATCH(D43,'FPL Guidelines'!$B$1:$D$1,0)),INDEX('FPL Guidelines'!$B$2:$D$9,8,MATCH(D43,'FPL Guidelines'!$B$1:$D$1,0))+(B43-8)*INDEX('FPL Guidelines'!$B$10:$D$10,1,MATCH(D43,'FPL Guidelines'!$B$1:$D$1,0))))</f>
        <v/>
      </c>
      <c r="F43" s="15" t="str">
        <f t="shared" si="0"/>
        <v/>
      </c>
      <c r="G43" s="13" t="str">
        <f>IF(F43="","",LOOKUP(F43,'Fee Schedule'!$A$2:$A$11,'Fee Schedule'!$C$2:$C$11))</f>
        <v/>
      </c>
      <c r="H43" s="14" t="str">
        <f>IF(F43="","",LOOKUP(F43,'Fee Schedule'!$A$2:$A$11,'Fee Schedule'!$D$2:$D$11))</f>
        <v/>
      </c>
      <c r="I43" s="13"/>
      <c r="J43" s="1"/>
      <c r="K43" s="1"/>
    </row>
    <row r="44" spans="1:11" ht="16">
      <c r="A44" s="13"/>
      <c r="B44" s="13"/>
      <c r="C44" s="14"/>
      <c r="D44" s="13"/>
      <c r="E44" s="14" t="str">
        <f>IF(OR(B44="",D44=""),"",IF(B44&lt;=8,INDEX('FPL Guidelines'!$B$2:$D$9,MATCH(B44,'FPL Guidelines'!$A$2:$A$9,0),MATCH(D44,'FPL Guidelines'!$B$1:$D$1,0)),INDEX('FPL Guidelines'!$B$2:$D$9,8,MATCH(D44,'FPL Guidelines'!$B$1:$D$1,0))+(B44-8)*INDEX('FPL Guidelines'!$B$10:$D$10,1,MATCH(D44,'FPL Guidelines'!$B$1:$D$1,0))))</f>
        <v/>
      </c>
      <c r="F44" s="15" t="str">
        <f t="shared" si="0"/>
        <v/>
      </c>
      <c r="G44" s="13" t="str">
        <f>IF(F44="","",LOOKUP(F44,'Fee Schedule'!$A$2:$A$11,'Fee Schedule'!$C$2:$C$11))</f>
        <v/>
      </c>
      <c r="H44" s="14" t="str">
        <f>IF(F44="","",LOOKUP(F44,'Fee Schedule'!$A$2:$A$11,'Fee Schedule'!$D$2:$D$11))</f>
        <v/>
      </c>
      <c r="I44" s="13"/>
      <c r="J44" s="1"/>
      <c r="K44" s="1"/>
    </row>
    <row r="45" spans="1:11" ht="16">
      <c r="A45" s="13"/>
      <c r="B45" s="13"/>
      <c r="C45" s="14"/>
      <c r="D45" s="13"/>
      <c r="E45" s="14" t="str">
        <f>IF(OR(B45="",D45=""),"",IF(B45&lt;=8,INDEX('FPL Guidelines'!$B$2:$D$9,MATCH(B45,'FPL Guidelines'!$A$2:$A$9,0),MATCH(D45,'FPL Guidelines'!$B$1:$D$1,0)),INDEX('FPL Guidelines'!$B$2:$D$9,8,MATCH(D45,'FPL Guidelines'!$B$1:$D$1,0))+(B45-8)*INDEX('FPL Guidelines'!$B$10:$D$10,1,MATCH(D45,'FPL Guidelines'!$B$1:$D$1,0))))</f>
        <v/>
      </c>
      <c r="F45" s="15" t="str">
        <f t="shared" si="0"/>
        <v/>
      </c>
      <c r="G45" s="13" t="str">
        <f>IF(F45="","",LOOKUP(F45,'Fee Schedule'!$A$2:$A$11,'Fee Schedule'!$C$2:$C$11))</f>
        <v/>
      </c>
      <c r="H45" s="14" t="str">
        <f>IF(F45="","",LOOKUP(F45,'Fee Schedule'!$A$2:$A$11,'Fee Schedule'!$D$2:$D$11))</f>
        <v/>
      </c>
      <c r="I45" s="13"/>
      <c r="J45" s="1"/>
      <c r="K45" s="1"/>
    </row>
    <row r="46" spans="1:11" ht="16">
      <c r="A46" s="13"/>
      <c r="B46" s="13"/>
      <c r="C46" s="14"/>
      <c r="D46" s="13"/>
      <c r="E46" s="14" t="str">
        <f>IF(OR(B46="",D46=""),"",IF(B46&lt;=8,INDEX('FPL Guidelines'!$B$2:$D$9,MATCH(B46,'FPL Guidelines'!$A$2:$A$9,0),MATCH(D46,'FPL Guidelines'!$B$1:$D$1,0)),INDEX('FPL Guidelines'!$B$2:$D$9,8,MATCH(D46,'FPL Guidelines'!$B$1:$D$1,0))+(B46-8)*INDEX('FPL Guidelines'!$B$10:$D$10,1,MATCH(D46,'FPL Guidelines'!$B$1:$D$1,0))))</f>
        <v/>
      </c>
      <c r="F46" s="15" t="str">
        <f t="shared" si="0"/>
        <v/>
      </c>
      <c r="G46" s="13" t="str">
        <f>IF(F46="","",LOOKUP(F46,'Fee Schedule'!$A$2:$A$11,'Fee Schedule'!$C$2:$C$11))</f>
        <v/>
      </c>
      <c r="H46" s="14" t="str">
        <f>IF(F46="","",LOOKUP(F46,'Fee Schedule'!$A$2:$A$11,'Fee Schedule'!$D$2:$D$11))</f>
        <v/>
      </c>
      <c r="I46" s="13"/>
      <c r="J46" s="1"/>
      <c r="K46" s="1"/>
    </row>
    <row r="47" spans="1:11" ht="16">
      <c r="A47" s="13"/>
      <c r="B47" s="13"/>
      <c r="C47" s="14"/>
      <c r="D47" s="13"/>
      <c r="E47" s="14" t="str">
        <f>IF(OR(B47="",D47=""),"",IF(B47&lt;=8,INDEX('FPL Guidelines'!$B$2:$D$9,MATCH(B47,'FPL Guidelines'!$A$2:$A$9,0),MATCH(D47,'FPL Guidelines'!$B$1:$D$1,0)),INDEX('FPL Guidelines'!$B$2:$D$9,8,MATCH(D47,'FPL Guidelines'!$B$1:$D$1,0))+(B47-8)*INDEX('FPL Guidelines'!$B$10:$D$10,1,MATCH(D47,'FPL Guidelines'!$B$1:$D$1,0))))</f>
        <v/>
      </c>
      <c r="F47" s="15" t="str">
        <f t="shared" ref="F47:F64" si="1">IFERROR(C47/E47*100,"")</f>
        <v/>
      </c>
      <c r="G47" s="13" t="str">
        <f>IF(F47="","",LOOKUP(F47,'Fee Schedule'!$A$2:$A$11,'Fee Schedule'!$C$2:$C$11))</f>
        <v/>
      </c>
      <c r="H47" s="14" t="str">
        <f>IF(F47="","",LOOKUP(F47,'Fee Schedule'!$A$2:$A$11,'Fee Schedule'!$D$2:$D$11))</f>
        <v/>
      </c>
      <c r="I47" s="13"/>
      <c r="J47" s="1"/>
      <c r="K47" s="1"/>
    </row>
    <row r="48" spans="1:11" ht="16">
      <c r="A48" s="13"/>
      <c r="B48" s="13"/>
      <c r="C48" s="14"/>
      <c r="D48" s="13"/>
      <c r="E48" s="14" t="str">
        <f>IF(OR(B48="",D48=""),"",IF(B48&lt;=8,INDEX('FPL Guidelines'!$B$2:$D$9,MATCH(B48,'FPL Guidelines'!$A$2:$A$9,0),MATCH(D48,'FPL Guidelines'!$B$1:$D$1,0)),INDEX('FPL Guidelines'!$B$2:$D$9,8,MATCH(D48,'FPL Guidelines'!$B$1:$D$1,0))+(B48-8)*INDEX('FPL Guidelines'!$B$10:$D$10,1,MATCH(D48,'FPL Guidelines'!$B$1:$D$1,0))))</f>
        <v/>
      </c>
      <c r="F48" s="15" t="str">
        <f t="shared" si="1"/>
        <v/>
      </c>
      <c r="G48" s="13" t="str">
        <f>IF(F48="","",LOOKUP(F48,'Fee Schedule'!$A$2:$A$11,'Fee Schedule'!$C$2:$C$11))</f>
        <v/>
      </c>
      <c r="H48" s="14" t="str">
        <f>IF(F48="","",LOOKUP(F48,'Fee Schedule'!$A$2:$A$11,'Fee Schedule'!$D$2:$D$11))</f>
        <v/>
      </c>
      <c r="I48" s="13"/>
      <c r="J48" s="1"/>
      <c r="K48" s="1"/>
    </row>
    <row r="49" spans="1:11" ht="16">
      <c r="A49" s="13"/>
      <c r="B49" s="13"/>
      <c r="C49" s="14"/>
      <c r="D49" s="13"/>
      <c r="E49" s="14" t="str">
        <f>IF(OR(B49="",D49=""),"",IF(B49&lt;=8,INDEX('FPL Guidelines'!$B$2:$D$9,MATCH(B49,'FPL Guidelines'!$A$2:$A$9,0),MATCH(D49,'FPL Guidelines'!$B$1:$D$1,0)),INDEX('FPL Guidelines'!$B$2:$D$9,8,MATCH(D49,'FPL Guidelines'!$B$1:$D$1,0))+(B49-8)*INDEX('FPL Guidelines'!$B$10:$D$10,1,MATCH(D49,'FPL Guidelines'!$B$1:$D$1,0))))</f>
        <v/>
      </c>
      <c r="F49" s="15" t="str">
        <f t="shared" si="1"/>
        <v/>
      </c>
      <c r="G49" s="13" t="str">
        <f>IF(F49="","",LOOKUP(F49,'Fee Schedule'!$A$2:$A$11,'Fee Schedule'!$C$2:$C$11))</f>
        <v/>
      </c>
      <c r="H49" s="14" t="str">
        <f>IF(F49="","",LOOKUP(F49,'Fee Schedule'!$A$2:$A$11,'Fee Schedule'!$D$2:$D$11))</f>
        <v/>
      </c>
      <c r="I49" s="13"/>
      <c r="J49" s="1"/>
      <c r="K49" s="1"/>
    </row>
    <row r="50" spans="1:11" ht="16">
      <c r="A50" s="13"/>
      <c r="B50" s="13"/>
      <c r="C50" s="14"/>
      <c r="D50" s="13"/>
      <c r="E50" s="14" t="str">
        <f>IF(OR(B50="",D50=""),"",IF(B50&lt;=8,INDEX('FPL Guidelines'!$B$2:$D$9,MATCH(B50,'FPL Guidelines'!$A$2:$A$9,0),MATCH(D50,'FPL Guidelines'!$B$1:$D$1,0)),INDEX('FPL Guidelines'!$B$2:$D$9,8,MATCH(D50,'FPL Guidelines'!$B$1:$D$1,0))+(B50-8)*INDEX('FPL Guidelines'!$B$10:$D$10,1,MATCH(D50,'FPL Guidelines'!$B$1:$D$1,0))))</f>
        <v/>
      </c>
      <c r="F50" s="15" t="str">
        <f t="shared" si="1"/>
        <v/>
      </c>
      <c r="G50" s="13" t="str">
        <f>IF(F50="","",LOOKUP(F50,'Fee Schedule'!$A$2:$A$11,'Fee Schedule'!$C$2:$C$11))</f>
        <v/>
      </c>
      <c r="H50" s="14" t="str">
        <f>IF(F50="","",LOOKUP(F50,'Fee Schedule'!$A$2:$A$11,'Fee Schedule'!$D$2:$D$11))</f>
        <v/>
      </c>
      <c r="I50" s="13"/>
      <c r="J50" s="1"/>
      <c r="K50" s="1"/>
    </row>
    <row r="51" spans="1:11" ht="16">
      <c r="A51" s="13"/>
      <c r="B51" s="13"/>
      <c r="C51" s="14"/>
      <c r="D51" s="13"/>
      <c r="E51" s="14" t="str">
        <f>IF(OR(B51="",D51=""),"",IF(B51&lt;=8,INDEX('FPL Guidelines'!$B$2:$D$9,MATCH(B51,'FPL Guidelines'!$A$2:$A$9,0),MATCH(D51,'FPL Guidelines'!$B$1:$D$1,0)),INDEX('FPL Guidelines'!$B$2:$D$9,8,MATCH(D51,'FPL Guidelines'!$B$1:$D$1,0))+(B51-8)*INDEX('FPL Guidelines'!$B$10:$D$10,1,MATCH(D51,'FPL Guidelines'!$B$1:$D$1,0))))</f>
        <v/>
      </c>
      <c r="F51" s="15" t="str">
        <f t="shared" si="1"/>
        <v/>
      </c>
      <c r="G51" s="13" t="str">
        <f>IF(F51="","",LOOKUP(F51,'Fee Schedule'!$A$2:$A$11,'Fee Schedule'!$C$2:$C$11))</f>
        <v/>
      </c>
      <c r="H51" s="14" t="str">
        <f>IF(F51="","",LOOKUP(F51,'Fee Schedule'!$A$2:$A$11,'Fee Schedule'!$D$2:$D$11))</f>
        <v/>
      </c>
      <c r="I51" s="13"/>
      <c r="J51" s="1"/>
      <c r="K51" s="1"/>
    </row>
    <row r="52" spans="1:11" ht="16">
      <c r="A52" s="13"/>
      <c r="B52" s="13"/>
      <c r="C52" s="14"/>
      <c r="D52" s="13"/>
      <c r="E52" s="14" t="str">
        <f>IF(OR(B52="",D52=""),"",IF(B52&lt;=8,INDEX('FPL Guidelines'!$B$2:$D$9,MATCH(B52,'FPL Guidelines'!$A$2:$A$9,0),MATCH(D52,'FPL Guidelines'!$B$1:$D$1,0)),INDEX('FPL Guidelines'!$B$2:$D$9,8,MATCH(D52,'FPL Guidelines'!$B$1:$D$1,0))+(B52-8)*INDEX('FPL Guidelines'!$B$10:$D$10,1,MATCH(D52,'FPL Guidelines'!$B$1:$D$1,0))))</f>
        <v/>
      </c>
      <c r="F52" s="15" t="str">
        <f t="shared" si="1"/>
        <v/>
      </c>
      <c r="G52" s="13" t="str">
        <f>IF(F52="","",LOOKUP(F52,'Fee Schedule'!$A$2:$A$11,'Fee Schedule'!$C$2:$C$11))</f>
        <v/>
      </c>
      <c r="H52" s="14" t="str">
        <f>IF(F52="","",LOOKUP(F52,'Fee Schedule'!$A$2:$A$11,'Fee Schedule'!$D$2:$D$11))</f>
        <v/>
      </c>
      <c r="I52" s="13"/>
      <c r="J52" s="1"/>
      <c r="K52" s="1"/>
    </row>
    <row r="53" spans="1:11" ht="16">
      <c r="A53" s="13"/>
      <c r="B53" s="13"/>
      <c r="C53" s="14"/>
      <c r="D53" s="13"/>
      <c r="E53" s="14" t="str">
        <f>IF(OR(B53="",D53=""),"",IF(B53&lt;=8,INDEX('FPL Guidelines'!$B$2:$D$9,MATCH(B53,'FPL Guidelines'!$A$2:$A$9,0),MATCH(D53,'FPL Guidelines'!$B$1:$D$1,0)),INDEX('FPL Guidelines'!$B$2:$D$9,8,MATCH(D53,'FPL Guidelines'!$B$1:$D$1,0))+(B53-8)*INDEX('FPL Guidelines'!$B$10:$D$10,1,MATCH(D53,'FPL Guidelines'!$B$1:$D$1,0))))</f>
        <v/>
      </c>
      <c r="F53" s="15" t="str">
        <f t="shared" si="1"/>
        <v/>
      </c>
      <c r="G53" s="13" t="str">
        <f>IF(F53="","",LOOKUP(F53,'Fee Schedule'!$A$2:$A$11,'Fee Schedule'!$C$2:$C$11))</f>
        <v/>
      </c>
      <c r="H53" s="14" t="str">
        <f>IF(F53="","",LOOKUP(F53,'Fee Schedule'!$A$2:$A$11,'Fee Schedule'!$D$2:$D$11))</f>
        <v/>
      </c>
      <c r="I53" s="13"/>
      <c r="J53" s="1"/>
      <c r="K53" s="1"/>
    </row>
    <row r="54" spans="1:11" ht="16">
      <c r="A54" s="13"/>
      <c r="B54" s="13"/>
      <c r="C54" s="14"/>
      <c r="D54" s="13"/>
      <c r="E54" s="14" t="str">
        <f>IF(OR(B54="",D54=""),"",IF(B54&lt;=8,INDEX('FPL Guidelines'!$B$2:$D$9,MATCH(B54,'FPL Guidelines'!$A$2:$A$9,0),MATCH(D54,'FPL Guidelines'!$B$1:$D$1,0)),INDEX('FPL Guidelines'!$B$2:$D$9,8,MATCH(D54,'FPL Guidelines'!$B$1:$D$1,0))+(B54-8)*INDEX('FPL Guidelines'!$B$10:$D$10,1,MATCH(D54,'FPL Guidelines'!$B$1:$D$1,0))))</f>
        <v/>
      </c>
      <c r="F54" s="15" t="str">
        <f t="shared" si="1"/>
        <v/>
      </c>
      <c r="G54" s="13" t="str">
        <f>IF(F54="","",LOOKUP(F54,'Fee Schedule'!$A$2:$A$11,'Fee Schedule'!$C$2:$C$11))</f>
        <v/>
      </c>
      <c r="H54" s="14" t="str">
        <f>IF(F54="","",LOOKUP(F54,'Fee Schedule'!$A$2:$A$11,'Fee Schedule'!$D$2:$D$11))</f>
        <v/>
      </c>
      <c r="I54" s="13"/>
      <c r="J54" s="1"/>
      <c r="K54" s="1"/>
    </row>
    <row r="55" spans="1:11" ht="16">
      <c r="A55" s="13"/>
      <c r="B55" s="13"/>
      <c r="C55" s="14"/>
      <c r="D55" s="13"/>
      <c r="E55" s="14" t="str">
        <f>IF(OR(B55="",D55=""),"",IF(B55&lt;=8,INDEX('FPL Guidelines'!$B$2:$D$9,MATCH(B55,'FPL Guidelines'!$A$2:$A$9,0),MATCH(D55,'FPL Guidelines'!$B$1:$D$1,0)),INDEX('FPL Guidelines'!$B$2:$D$9,8,MATCH(D55,'FPL Guidelines'!$B$1:$D$1,0))+(B55-8)*INDEX('FPL Guidelines'!$B$10:$D$10,1,MATCH(D55,'FPL Guidelines'!$B$1:$D$1,0))))</f>
        <v/>
      </c>
      <c r="F55" s="15" t="str">
        <f t="shared" si="1"/>
        <v/>
      </c>
      <c r="G55" s="13" t="str">
        <f>IF(F55="","",LOOKUP(F55,'Fee Schedule'!$A$2:$A$11,'Fee Schedule'!$C$2:$C$11))</f>
        <v/>
      </c>
      <c r="H55" s="14" t="str">
        <f>IF(F55="","",LOOKUP(F55,'Fee Schedule'!$A$2:$A$11,'Fee Schedule'!$D$2:$D$11))</f>
        <v/>
      </c>
      <c r="I55" s="13"/>
      <c r="J55" s="1"/>
      <c r="K55" s="1"/>
    </row>
    <row r="56" spans="1:11" ht="16">
      <c r="A56" s="13"/>
      <c r="B56" s="13"/>
      <c r="C56" s="14"/>
      <c r="D56" s="13"/>
      <c r="E56" s="14" t="str">
        <f>IF(OR(B56="",D56=""),"",IF(B56&lt;=8,INDEX('FPL Guidelines'!$B$2:$D$9,MATCH(B56,'FPL Guidelines'!$A$2:$A$9,0),MATCH(D56,'FPL Guidelines'!$B$1:$D$1,0)),INDEX('FPL Guidelines'!$B$2:$D$9,8,MATCH(D56,'FPL Guidelines'!$B$1:$D$1,0))+(B56-8)*INDEX('FPL Guidelines'!$B$10:$D$10,1,MATCH(D56,'FPL Guidelines'!$B$1:$D$1,0))))</f>
        <v/>
      </c>
      <c r="F56" s="15" t="str">
        <f t="shared" si="1"/>
        <v/>
      </c>
      <c r="G56" s="13" t="str">
        <f>IF(F56="","",LOOKUP(F56,'Fee Schedule'!$A$2:$A$11,'Fee Schedule'!$C$2:$C$11))</f>
        <v/>
      </c>
      <c r="H56" s="14" t="str">
        <f>IF(F56="","",LOOKUP(F56,'Fee Schedule'!$A$2:$A$11,'Fee Schedule'!$D$2:$D$11))</f>
        <v/>
      </c>
      <c r="I56" s="13"/>
      <c r="J56" s="1"/>
      <c r="K56" s="1"/>
    </row>
    <row r="57" spans="1:11" ht="16">
      <c r="A57" s="13"/>
      <c r="B57" s="13"/>
      <c r="C57" s="14"/>
      <c r="D57" s="13"/>
      <c r="E57" s="14" t="str">
        <f>IF(OR(B57="",D57=""),"",IF(B57&lt;=8,INDEX('FPL Guidelines'!$B$2:$D$9,MATCH(B57,'FPL Guidelines'!$A$2:$A$9,0),MATCH(D57,'FPL Guidelines'!$B$1:$D$1,0)),INDEX('FPL Guidelines'!$B$2:$D$9,8,MATCH(D57,'FPL Guidelines'!$B$1:$D$1,0))+(B57-8)*INDEX('FPL Guidelines'!$B$10:$D$10,1,MATCH(D57,'FPL Guidelines'!$B$1:$D$1,0))))</f>
        <v/>
      </c>
      <c r="F57" s="15" t="str">
        <f t="shared" si="1"/>
        <v/>
      </c>
      <c r="G57" s="13" t="str">
        <f>IF(F57="","",LOOKUP(F57,'Fee Schedule'!$A$2:$A$11,'Fee Schedule'!$C$2:$C$11))</f>
        <v/>
      </c>
      <c r="H57" s="14" t="str">
        <f>IF(F57="","",LOOKUP(F57,'Fee Schedule'!$A$2:$A$11,'Fee Schedule'!$D$2:$D$11))</f>
        <v/>
      </c>
      <c r="I57" s="13"/>
      <c r="J57" s="1"/>
      <c r="K57" s="1"/>
    </row>
    <row r="58" spans="1:11" ht="16">
      <c r="A58" s="13"/>
      <c r="B58" s="13"/>
      <c r="C58" s="14"/>
      <c r="D58" s="13"/>
      <c r="E58" s="14" t="str">
        <f>IF(OR(B58="",D58=""),"",IF(B58&lt;=8,INDEX('FPL Guidelines'!$B$2:$D$9,MATCH(B58,'FPL Guidelines'!$A$2:$A$9,0),MATCH(D58,'FPL Guidelines'!$B$1:$D$1,0)),INDEX('FPL Guidelines'!$B$2:$D$9,8,MATCH(D58,'FPL Guidelines'!$B$1:$D$1,0))+(B58-8)*INDEX('FPL Guidelines'!$B$10:$D$10,1,MATCH(D58,'FPL Guidelines'!$B$1:$D$1,0))))</f>
        <v/>
      </c>
      <c r="F58" s="15" t="str">
        <f t="shared" si="1"/>
        <v/>
      </c>
      <c r="G58" s="13" t="str">
        <f>IF(F58="","",LOOKUP(F58,'Fee Schedule'!$A$2:$A$11,'Fee Schedule'!$C$2:$C$11))</f>
        <v/>
      </c>
      <c r="H58" s="14" t="str">
        <f>IF(F58="","",LOOKUP(F58,'Fee Schedule'!$A$2:$A$11,'Fee Schedule'!$D$2:$D$11))</f>
        <v/>
      </c>
      <c r="I58" s="13"/>
      <c r="J58" s="1"/>
      <c r="K58" s="1"/>
    </row>
    <row r="59" spans="1:11" ht="16">
      <c r="A59" s="13"/>
      <c r="B59" s="13"/>
      <c r="C59" s="14"/>
      <c r="D59" s="13"/>
      <c r="E59" s="14" t="str">
        <f>IF(OR(B59="",D59=""),"",IF(B59&lt;=8,INDEX('FPL Guidelines'!$B$2:$D$9,MATCH(B59,'FPL Guidelines'!$A$2:$A$9,0),MATCH(D59,'FPL Guidelines'!$B$1:$D$1,0)),INDEX('FPL Guidelines'!$B$2:$D$9,8,MATCH(D59,'FPL Guidelines'!$B$1:$D$1,0))+(B59-8)*INDEX('FPL Guidelines'!$B$10:$D$10,1,MATCH(D59,'FPL Guidelines'!$B$1:$D$1,0))))</f>
        <v/>
      </c>
      <c r="F59" s="15" t="str">
        <f t="shared" si="1"/>
        <v/>
      </c>
      <c r="G59" s="13" t="str">
        <f>IF(F59="","",LOOKUP(F59,'Fee Schedule'!$A$2:$A$11,'Fee Schedule'!$C$2:$C$11))</f>
        <v/>
      </c>
      <c r="H59" s="14" t="str">
        <f>IF(F59="","",LOOKUP(F59,'Fee Schedule'!$A$2:$A$11,'Fee Schedule'!$D$2:$D$11))</f>
        <v/>
      </c>
      <c r="I59" s="13"/>
      <c r="J59" s="1"/>
      <c r="K59" s="1"/>
    </row>
    <row r="60" spans="1:11" ht="16">
      <c r="A60" s="13"/>
      <c r="B60" s="13"/>
      <c r="C60" s="14"/>
      <c r="D60" s="13"/>
      <c r="E60" s="14" t="str">
        <f>IF(OR(B60="",D60=""),"",IF(B60&lt;=8,INDEX('FPL Guidelines'!$B$2:$D$9,MATCH(B60,'FPL Guidelines'!$A$2:$A$9,0),MATCH(D60,'FPL Guidelines'!$B$1:$D$1,0)),INDEX('FPL Guidelines'!$B$2:$D$9,8,MATCH(D60,'FPL Guidelines'!$B$1:$D$1,0))+(B60-8)*INDEX('FPL Guidelines'!$B$10:$D$10,1,MATCH(D60,'FPL Guidelines'!$B$1:$D$1,0))))</f>
        <v/>
      </c>
      <c r="F60" s="15" t="str">
        <f t="shared" si="1"/>
        <v/>
      </c>
      <c r="G60" s="13" t="str">
        <f>IF(F60="","",LOOKUP(F60,'Fee Schedule'!$A$2:$A$11,'Fee Schedule'!$C$2:$C$11))</f>
        <v/>
      </c>
      <c r="H60" s="14" t="str">
        <f>IF(F60="","",LOOKUP(F60,'Fee Schedule'!$A$2:$A$11,'Fee Schedule'!$D$2:$D$11))</f>
        <v/>
      </c>
      <c r="I60" s="13"/>
      <c r="J60" s="1"/>
      <c r="K60" s="1"/>
    </row>
    <row r="61" spans="1:11" ht="16">
      <c r="A61" s="13"/>
      <c r="B61" s="13"/>
      <c r="C61" s="14"/>
      <c r="D61" s="13"/>
      <c r="E61" s="14" t="str">
        <f>IF(OR(B61="",D61=""),"",IF(B61&lt;=8,INDEX('FPL Guidelines'!$B$2:$D$9,MATCH(B61,'FPL Guidelines'!$A$2:$A$9,0),MATCH(D61,'FPL Guidelines'!$B$1:$D$1,0)),INDEX('FPL Guidelines'!$B$2:$D$9,8,MATCH(D61,'FPL Guidelines'!$B$1:$D$1,0))+(B61-8)*INDEX('FPL Guidelines'!$B$10:$D$10,1,MATCH(D61,'FPL Guidelines'!$B$1:$D$1,0))))</f>
        <v/>
      </c>
      <c r="F61" s="15" t="str">
        <f t="shared" si="1"/>
        <v/>
      </c>
      <c r="G61" s="13" t="str">
        <f>IF(F61="","",LOOKUP(F61,'Fee Schedule'!$A$2:$A$11,'Fee Schedule'!$C$2:$C$11))</f>
        <v/>
      </c>
      <c r="H61" s="14" t="str">
        <f>IF(F61="","",LOOKUP(F61,'Fee Schedule'!$A$2:$A$11,'Fee Schedule'!$D$2:$D$11))</f>
        <v/>
      </c>
      <c r="I61" s="13"/>
      <c r="J61" s="1"/>
      <c r="K61" s="1"/>
    </row>
    <row r="62" spans="1:11" ht="16">
      <c r="A62" s="13"/>
      <c r="B62" s="13"/>
      <c r="C62" s="14"/>
      <c r="D62" s="13"/>
      <c r="E62" s="14" t="str">
        <f>IF(OR(B62="",D62=""),"",IF(B62&lt;=8,INDEX('FPL Guidelines'!$B$2:$D$9,MATCH(B62,'FPL Guidelines'!$A$2:$A$9,0),MATCH(D62,'FPL Guidelines'!$B$1:$D$1,0)),INDEX('FPL Guidelines'!$B$2:$D$9,8,MATCH(D62,'FPL Guidelines'!$B$1:$D$1,0))+(B62-8)*INDEX('FPL Guidelines'!$B$10:$D$10,1,MATCH(D62,'FPL Guidelines'!$B$1:$D$1,0))))</f>
        <v/>
      </c>
      <c r="F62" s="15" t="str">
        <f t="shared" si="1"/>
        <v/>
      </c>
      <c r="G62" s="13" t="str">
        <f>IF(F62="","",LOOKUP(F62,'Fee Schedule'!$A$2:$A$11,'Fee Schedule'!$C$2:$C$11))</f>
        <v/>
      </c>
      <c r="H62" s="14" t="str">
        <f>IF(F62="","",LOOKUP(F62,'Fee Schedule'!$A$2:$A$11,'Fee Schedule'!$D$2:$D$11))</f>
        <v/>
      </c>
      <c r="I62" s="13"/>
      <c r="J62" s="1"/>
      <c r="K62" s="1"/>
    </row>
    <row r="63" spans="1:11" ht="16">
      <c r="A63" s="13"/>
      <c r="B63" s="13"/>
      <c r="C63" s="14"/>
      <c r="D63" s="13"/>
      <c r="E63" s="14" t="str">
        <f>IF(OR(B63="",D63=""),"",IF(B63&lt;=8,INDEX('FPL Guidelines'!$B$2:$D$9,MATCH(B63,'FPL Guidelines'!$A$2:$A$9,0),MATCH(D63,'FPL Guidelines'!$B$1:$D$1,0)),INDEX('FPL Guidelines'!$B$2:$D$9,8,MATCH(D63,'FPL Guidelines'!$B$1:$D$1,0))+(B63-8)*INDEX('FPL Guidelines'!$B$10:$D$10,1,MATCH(D63,'FPL Guidelines'!$B$1:$D$1,0))))</f>
        <v/>
      </c>
      <c r="F63" s="15" t="str">
        <f t="shared" si="1"/>
        <v/>
      </c>
      <c r="G63" s="13" t="str">
        <f>IF(F63="","",LOOKUP(F63,'Fee Schedule'!$A$2:$A$11,'Fee Schedule'!$C$2:$C$11))</f>
        <v/>
      </c>
      <c r="H63" s="14" t="str">
        <f>IF(F63="","",LOOKUP(F63,'Fee Schedule'!$A$2:$A$11,'Fee Schedule'!$D$2:$D$11))</f>
        <v/>
      </c>
      <c r="I63" s="13"/>
      <c r="J63" s="1"/>
      <c r="K63" s="1"/>
    </row>
    <row r="64" spans="1:11" ht="16">
      <c r="A64" s="13"/>
      <c r="B64" s="13"/>
      <c r="C64" s="14"/>
      <c r="D64" s="13"/>
      <c r="E64" s="14" t="str">
        <f>IF(OR(B64="",D64=""),"",IF(B64&lt;=8,INDEX('FPL Guidelines'!$B$2:$D$9,MATCH(B64,'FPL Guidelines'!$A$2:$A$9,0),MATCH(D64,'FPL Guidelines'!$B$1:$D$1,0)),INDEX('FPL Guidelines'!$B$2:$D$9,8,MATCH(D64,'FPL Guidelines'!$B$1:$D$1,0))+(B64-8)*INDEX('FPL Guidelines'!$B$10:$D$10,1,MATCH(D64,'FPL Guidelines'!$B$1:$D$1,0))))</f>
        <v/>
      </c>
      <c r="F64" s="15" t="str">
        <f t="shared" si="1"/>
        <v/>
      </c>
      <c r="G64" s="13" t="str">
        <f>IF(F64="","",LOOKUP(F64,'Fee Schedule'!$A$2:$A$11,'Fee Schedule'!$C$2:$C$11))</f>
        <v/>
      </c>
      <c r="H64" s="14" t="str">
        <f>IF(F64="","",LOOKUP(F64,'Fee Schedule'!$A$2:$A$11,'Fee Schedule'!$D$2:$D$11))</f>
        <v/>
      </c>
      <c r="I64" s="13"/>
      <c r="J64" s="1"/>
      <c r="K64" s="1"/>
    </row>
    <row r="65" spans="1:11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">
    <mergeCell ref="A1:D1"/>
  </mergeCells>
  <conditionalFormatting sqref="F15:F64">
    <cfRule type="dataBar" priority="1">
      <dataBar>
        <cfvo type="min"/>
        <cfvo type="max"/>
        <color rgb="FF5B9BD5"/>
      </dataBar>
    </cfRule>
    <cfRule type="dataBar" priority="2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{9EBBDD93-D7E6-C1DE-D184-63F811867CD9}</x14:id>
        </ext>
      </extLst>
    </cfRule>
  </conditionalFormatting>
  <dataValidations count="4">
    <dataValidation type="list" sqref="B5 D15:D64" xr:uid="{00000000-0002-0000-0000-000000000000}">
      <formula1>"48 Contiguous States &amp; DC,Alaska,Hawaii"</formula1>
    </dataValidation>
    <dataValidation type="list" sqref="B6" xr:uid="{00000000-0002-0000-0000-000001000000}">
      <formula1>"Yes,No"</formula1>
    </dataValidation>
    <dataValidation type="list" sqref="I15:I64" xr:uid="{00000000-0002-0000-0000-000003000000}">
      <formula1>"Yes,No,Pending"</formula1>
    </dataValidation>
    <dataValidation operator="greaterThanOrEqual" sqref="B3 B15:B64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BBDD93-D7E6-C1DE-D184-63F811867CD9}">
            <x14:dataBar>
              <x14:cfvo type="min"/>
              <x14:cfvo type="max"/>
              <x14:negativeFillColor auto="1"/>
              <x14:axisColor auto="1"/>
            </x14:dataBar>
          </x14:cfRule>
          <xm:sqref>F15:F64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baseColWidth="10" defaultColWidth="8.83203125" defaultRowHeight="14"/>
  <cols>
    <col min="1" max="1" width="18" customWidth="1"/>
    <col min="2" max="4" width="30" customWidth="1"/>
  </cols>
  <sheetData>
    <row r="1" spans="1:11" ht="15">
      <c r="A1" s="12" t="s">
        <v>18</v>
      </c>
      <c r="B1" s="12" t="s">
        <v>8</v>
      </c>
      <c r="C1" s="12" t="s">
        <v>26</v>
      </c>
      <c r="D1" s="12" t="s">
        <v>27</v>
      </c>
      <c r="E1" s="1"/>
      <c r="F1" s="1"/>
      <c r="G1" s="1"/>
      <c r="H1" s="1"/>
      <c r="I1" s="1"/>
      <c r="J1" s="1"/>
      <c r="K1" s="1"/>
    </row>
    <row r="2" spans="1:11" ht="15">
      <c r="A2" s="1">
        <v>1</v>
      </c>
      <c r="B2" s="16">
        <v>15960</v>
      </c>
      <c r="C2" s="16">
        <v>19950</v>
      </c>
      <c r="D2" s="16">
        <v>18360</v>
      </c>
      <c r="E2" s="1"/>
      <c r="F2" s="1"/>
      <c r="G2" s="1"/>
      <c r="H2" s="1"/>
      <c r="I2" s="1"/>
      <c r="J2" s="1"/>
      <c r="K2" s="1"/>
    </row>
    <row r="3" spans="1:11" ht="15">
      <c r="A3" s="1">
        <v>2</v>
      </c>
      <c r="B3" s="16">
        <v>21640</v>
      </c>
      <c r="C3" s="16">
        <v>27050</v>
      </c>
      <c r="D3" s="16">
        <v>24890</v>
      </c>
      <c r="E3" s="1"/>
      <c r="F3" s="1"/>
      <c r="G3" s="1"/>
      <c r="H3" s="1"/>
      <c r="I3" s="1"/>
      <c r="J3" s="1"/>
      <c r="K3" s="1"/>
    </row>
    <row r="4" spans="1:11" ht="15">
      <c r="A4" s="1">
        <v>3</v>
      </c>
      <c r="B4" s="16">
        <v>27320</v>
      </c>
      <c r="C4" s="16">
        <v>34150</v>
      </c>
      <c r="D4" s="16">
        <v>31420</v>
      </c>
      <c r="E4" s="1"/>
      <c r="F4" s="1"/>
      <c r="G4" s="1"/>
      <c r="H4" s="1"/>
      <c r="I4" s="1"/>
      <c r="J4" s="1"/>
      <c r="K4" s="1"/>
    </row>
    <row r="5" spans="1:11" ht="15">
      <c r="A5" s="1">
        <v>4</v>
      </c>
      <c r="B5" s="16">
        <v>33000</v>
      </c>
      <c r="C5" s="16">
        <v>41250</v>
      </c>
      <c r="D5" s="16">
        <v>37950</v>
      </c>
      <c r="E5" s="1"/>
      <c r="F5" s="1"/>
      <c r="G5" s="1"/>
      <c r="H5" s="1"/>
      <c r="I5" s="1"/>
      <c r="J5" s="1"/>
      <c r="K5" s="1"/>
    </row>
    <row r="6" spans="1:11" ht="15">
      <c r="A6" s="1">
        <v>5</v>
      </c>
      <c r="B6" s="16">
        <v>38680</v>
      </c>
      <c r="C6" s="16">
        <v>48350</v>
      </c>
      <c r="D6" s="16">
        <v>44480</v>
      </c>
      <c r="E6" s="1"/>
      <c r="F6" s="1"/>
      <c r="G6" s="1"/>
      <c r="H6" s="1"/>
      <c r="I6" s="1"/>
      <c r="J6" s="1"/>
      <c r="K6" s="1"/>
    </row>
    <row r="7" spans="1:11" ht="15">
      <c r="A7" s="1">
        <v>6</v>
      </c>
      <c r="B7" s="16">
        <v>44360</v>
      </c>
      <c r="C7" s="16">
        <v>55450</v>
      </c>
      <c r="D7" s="16">
        <v>51010</v>
      </c>
      <c r="E7" s="1"/>
      <c r="F7" s="1"/>
      <c r="G7" s="1"/>
      <c r="H7" s="1"/>
      <c r="I7" s="1"/>
      <c r="J7" s="1"/>
      <c r="K7" s="1"/>
    </row>
    <row r="8" spans="1:11" ht="15">
      <c r="A8" s="1">
        <v>7</v>
      </c>
      <c r="B8" s="16">
        <v>50040</v>
      </c>
      <c r="C8" s="16">
        <v>62550</v>
      </c>
      <c r="D8" s="16">
        <v>57540</v>
      </c>
      <c r="E8" s="1"/>
      <c r="F8" s="1"/>
      <c r="G8" s="1"/>
      <c r="H8" s="1"/>
      <c r="I8" s="1"/>
      <c r="J8" s="1"/>
      <c r="K8" s="1"/>
    </row>
    <row r="9" spans="1:11" ht="15">
      <c r="A9" s="1">
        <v>8</v>
      </c>
      <c r="B9" s="16">
        <v>55720</v>
      </c>
      <c r="C9" s="16">
        <v>69650</v>
      </c>
      <c r="D9" s="16">
        <v>64070</v>
      </c>
      <c r="E9" s="1"/>
      <c r="F9" s="1"/>
      <c r="G9" s="1"/>
      <c r="H9" s="1"/>
      <c r="I9" s="1"/>
      <c r="J9" s="1"/>
      <c r="K9" s="1"/>
    </row>
    <row r="10" spans="1:11" ht="15">
      <c r="A10" s="1" t="s">
        <v>28</v>
      </c>
      <c r="B10" s="16">
        <v>5680</v>
      </c>
      <c r="C10" s="16">
        <v>7100</v>
      </c>
      <c r="D10" s="16">
        <v>6530</v>
      </c>
      <c r="E10" s="1"/>
      <c r="F10" s="1"/>
      <c r="G10" s="1"/>
      <c r="H10" s="1"/>
      <c r="I10" s="1"/>
      <c r="J10" s="1"/>
      <c r="K10" s="1"/>
    </row>
    <row r="11" spans="1:1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">
      <c r="A12" s="2" t="s">
        <v>29</v>
      </c>
      <c r="B12" s="2"/>
      <c r="C12" s="2"/>
      <c r="D12" s="2"/>
      <c r="E12" s="1"/>
      <c r="F12" s="1"/>
      <c r="G12" s="1"/>
      <c r="H12" s="1"/>
      <c r="I12" s="1"/>
      <c r="J12" s="1"/>
      <c r="K12" s="1"/>
    </row>
    <row r="13" spans="1:11" ht="15">
      <c r="A13" s="1" t="s">
        <v>30</v>
      </c>
      <c r="B13" s="1">
        <v>2026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ht="15">
      <c r="A14" s="1" t="s">
        <v>31</v>
      </c>
      <c r="B14" s="1" t="s">
        <v>32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ht="15">
      <c r="A15" s="1" t="s">
        <v>33</v>
      </c>
      <c r="B15" s="1" t="s">
        <v>34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ht="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workbookViewId="0">
      <selection activeCell="E20" sqref="E20"/>
    </sheetView>
  </sheetViews>
  <sheetFormatPr baseColWidth="10" defaultColWidth="8.83203125" defaultRowHeight="14"/>
  <cols>
    <col min="1" max="4" width="18" customWidth="1"/>
  </cols>
  <sheetData>
    <row r="1" spans="1:11" ht="15">
      <c r="A1" s="12" t="s">
        <v>35</v>
      </c>
      <c r="B1" s="12" t="s">
        <v>36</v>
      </c>
      <c r="C1" s="12" t="s">
        <v>37</v>
      </c>
      <c r="D1" s="12" t="s">
        <v>24</v>
      </c>
      <c r="E1" s="1"/>
      <c r="F1" s="1"/>
      <c r="G1" s="1"/>
      <c r="H1" s="1"/>
      <c r="I1" s="1"/>
      <c r="J1" s="1"/>
      <c r="K1" s="1"/>
    </row>
    <row r="2" spans="1:11" ht="15">
      <c r="A2" s="1">
        <v>0</v>
      </c>
      <c r="B2" s="1">
        <v>100</v>
      </c>
      <c r="C2" s="1" t="s">
        <v>38</v>
      </c>
      <c r="D2" s="16">
        <v>25</v>
      </c>
      <c r="E2" s="1"/>
      <c r="F2" s="1"/>
      <c r="G2" s="1"/>
      <c r="H2" s="1"/>
      <c r="I2" s="1"/>
      <c r="J2" s="1"/>
      <c r="K2" s="1"/>
    </row>
    <row r="3" spans="1:11" ht="15">
      <c r="A3" s="1">
        <v>101</v>
      </c>
      <c r="B3" s="1">
        <v>125</v>
      </c>
      <c r="C3" s="1" t="s">
        <v>39</v>
      </c>
      <c r="D3" s="16">
        <v>35</v>
      </c>
      <c r="E3" s="1"/>
      <c r="F3" s="1"/>
      <c r="G3" s="1"/>
      <c r="H3" s="1"/>
      <c r="I3" s="1"/>
      <c r="J3" s="1"/>
      <c r="K3" s="1"/>
    </row>
    <row r="4" spans="1:11" ht="15">
      <c r="A4" s="1">
        <v>126</v>
      </c>
      <c r="B4" s="1">
        <v>150</v>
      </c>
      <c r="C4" s="1" t="s">
        <v>40</v>
      </c>
      <c r="D4" s="16">
        <v>45</v>
      </c>
      <c r="E4" s="1"/>
      <c r="F4" s="1"/>
      <c r="G4" s="1"/>
      <c r="H4" s="1"/>
      <c r="I4" s="1"/>
      <c r="J4" s="1"/>
      <c r="K4" s="1"/>
    </row>
    <row r="5" spans="1:11" ht="15">
      <c r="A5" s="1">
        <v>151</v>
      </c>
      <c r="B5" s="1">
        <v>175</v>
      </c>
      <c r="C5" s="1" t="s">
        <v>41</v>
      </c>
      <c r="D5" s="16">
        <v>55</v>
      </c>
      <c r="E5" s="1"/>
      <c r="F5" s="1"/>
      <c r="G5" s="1"/>
      <c r="H5" s="1"/>
      <c r="I5" s="1"/>
      <c r="J5" s="1"/>
      <c r="K5" s="1"/>
    </row>
    <row r="6" spans="1:11" ht="15">
      <c r="A6" s="1">
        <v>176</v>
      </c>
      <c r="B6" s="1">
        <v>200</v>
      </c>
      <c r="C6" s="1" t="s">
        <v>42</v>
      </c>
      <c r="D6" s="16">
        <v>65</v>
      </c>
      <c r="E6" s="1"/>
      <c r="F6" s="1"/>
      <c r="G6" s="1"/>
      <c r="H6" s="1"/>
      <c r="I6" s="1"/>
      <c r="J6" s="1"/>
      <c r="K6" s="1"/>
    </row>
    <row r="7" spans="1:11" ht="15">
      <c r="A7" s="1">
        <v>201</v>
      </c>
      <c r="B7" s="1">
        <v>225</v>
      </c>
      <c r="C7" s="1" t="s">
        <v>43</v>
      </c>
      <c r="D7" s="16">
        <v>75</v>
      </c>
      <c r="E7" s="1"/>
      <c r="F7" s="1"/>
      <c r="G7" s="1"/>
      <c r="H7" s="1"/>
      <c r="I7" s="1"/>
      <c r="J7" s="1"/>
      <c r="K7" s="1"/>
    </row>
    <row r="8" spans="1:11" ht="15">
      <c r="A8" s="1">
        <v>226</v>
      </c>
      <c r="B8" s="1">
        <v>250</v>
      </c>
      <c r="C8" s="1" t="s">
        <v>44</v>
      </c>
      <c r="D8" s="16">
        <v>85</v>
      </c>
      <c r="E8" s="1"/>
      <c r="F8" s="1"/>
      <c r="G8" s="1"/>
      <c r="H8" s="1"/>
      <c r="I8" s="1"/>
      <c r="J8" s="1"/>
      <c r="K8" s="1"/>
    </row>
    <row r="9" spans="1:11" ht="15">
      <c r="A9" s="1">
        <v>251</v>
      </c>
      <c r="B9" s="1">
        <v>275</v>
      </c>
      <c r="C9" s="1" t="s">
        <v>45</v>
      </c>
      <c r="D9" s="16">
        <v>95</v>
      </c>
      <c r="E9" s="1"/>
      <c r="F9" s="1"/>
      <c r="G9" s="1"/>
      <c r="H9" s="1"/>
      <c r="I9" s="1"/>
      <c r="J9" s="1"/>
      <c r="K9" s="1"/>
    </row>
    <row r="10" spans="1:11" ht="15">
      <c r="A10" s="1">
        <v>276</v>
      </c>
      <c r="B10" s="1">
        <v>300</v>
      </c>
      <c r="C10" s="1" t="s">
        <v>46</v>
      </c>
      <c r="D10" s="16">
        <v>105</v>
      </c>
      <c r="E10" s="1"/>
      <c r="F10" s="1"/>
      <c r="G10" s="1"/>
      <c r="H10" s="1"/>
      <c r="I10" s="1"/>
      <c r="J10" s="1"/>
      <c r="K10" s="1"/>
    </row>
    <row r="11" spans="1:11" ht="15">
      <c r="A11" s="1">
        <v>301</v>
      </c>
      <c r="B11" s="1">
        <v>999999</v>
      </c>
      <c r="C11" s="1" t="s">
        <v>47</v>
      </c>
      <c r="D11" s="16">
        <v>125</v>
      </c>
      <c r="E11" s="1"/>
      <c r="F11" s="1"/>
      <c r="G11" s="1"/>
      <c r="H11" s="1"/>
      <c r="I11" s="1"/>
      <c r="J11" s="1"/>
      <c r="K11" s="1"/>
    </row>
    <row r="12" spans="1:11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"/>
  <sheetViews>
    <sheetView workbookViewId="0"/>
  </sheetViews>
  <sheetFormatPr baseColWidth="10" defaultColWidth="8.83203125" defaultRowHeight="14"/>
  <cols>
    <col min="1" max="1" width="22" customWidth="1"/>
    <col min="2" max="2" width="90" customWidth="1"/>
  </cols>
  <sheetData>
    <row r="1" spans="1:11" ht="15">
      <c r="A1" s="11" t="s">
        <v>48</v>
      </c>
      <c r="B1" s="17"/>
      <c r="C1" s="1"/>
      <c r="D1" s="1"/>
      <c r="E1" s="1"/>
      <c r="F1" s="1"/>
      <c r="G1" s="1"/>
      <c r="H1" s="1"/>
      <c r="I1" s="1"/>
      <c r="J1" s="1"/>
      <c r="K1" s="1"/>
    </row>
    <row r="2" spans="1:11" ht="15">
      <c r="A2" s="1" t="s">
        <v>49</v>
      </c>
      <c r="B2" s="1" t="s">
        <v>50</v>
      </c>
      <c r="C2" s="1"/>
      <c r="D2" s="1"/>
      <c r="E2" s="1"/>
      <c r="F2" s="1"/>
      <c r="G2" s="1"/>
      <c r="H2" s="1"/>
      <c r="I2" s="1"/>
      <c r="J2" s="1"/>
      <c r="K2" s="1"/>
    </row>
    <row r="3" spans="1:11" ht="15">
      <c r="A3" s="1" t="s">
        <v>51</v>
      </c>
      <c r="B3" s="1" t="s">
        <v>52</v>
      </c>
      <c r="C3" s="1"/>
      <c r="D3" s="1"/>
      <c r="E3" s="1"/>
      <c r="F3" s="1"/>
      <c r="G3" s="1"/>
      <c r="H3" s="1"/>
      <c r="I3" s="1"/>
      <c r="J3" s="1"/>
      <c r="K3" s="1"/>
    </row>
    <row r="4" spans="1:11" ht="15">
      <c r="A4" s="1" t="s">
        <v>53</v>
      </c>
      <c r="B4" s="1" t="s">
        <v>54</v>
      </c>
      <c r="C4" s="1"/>
      <c r="D4" s="1"/>
      <c r="E4" s="1"/>
      <c r="F4" s="1"/>
      <c r="G4" s="1"/>
      <c r="H4" s="1"/>
      <c r="I4" s="1"/>
      <c r="J4" s="1"/>
      <c r="K4" s="1"/>
    </row>
    <row r="5" spans="1:11" ht="15">
      <c r="A5" s="1" t="s">
        <v>55</v>
      </c>
      <c r="B5" s="1" t="s">
        <v>32</v>
      </c>
      <c r="C5" s="1"/>
      <c r="D5" s="1"/>
      <c r="E5" s="1"/>
      <c r="F5" s="1"/>
      <c r="G5" s="1"/>
      <c r="H5" s="1"/>
      <c r="I5" s="1"/>
      <c r="J5" s="1"/>
      <c r="K5" s="1"/>
    </row>
    <row r="6" spans="1:11" ht="15">
      <c r="A6" s="1" t="s">
        <v>56</v>
      </c>
      <c r="B6" s="1" t="s">
        <v>57</v>
      </c>
      <c r="C6" s="1"/>
      <c r="D6" s="1"/>
      <c r="E6" s="1"/>
      <c r="F6" s="1"/>
      <c r="G6" s="1"/>
      <c r="H6" s="1"/>
      <c r="I6" s="1"/>
      <c r="J6" s="1"/>
      <c r="K6" s="1"/>
    </row>
    <row r="7" spans="1:11" ht="15">
      <c r="A7" s="1" t="s">
        <v>58</v>
      </c>
      <c r="B7" s="1" t="s">
        <v>59</v>
      </c>
      <c r="C7" s="1"/>
      <c r="D7" s="1"/>
      <c r="E7" s="1"/>
      <c r="F7" s="1"/>
      <c r="G7" s="1"/>
      <c r="H7" s="1"/>
      <c r="I7" s="1"/>
      <c r="J7" s="1"/>
      <c r="K7" s="1"/>
    </row>
    <row r="8" spans="1:1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FPL Guidelines</vt:lpstr>
      <vt:lpstr>Fee Schedule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2026-05-22T15:09:22Z</dcterms:created>
  <dcterms:modified xsi:type="dcterms:W3CDTF">2026-07-21T19:38:23Z</dcterms:modified>
</cp:coreProperties>
</file>